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/>
  <mc:AlternateContent xmlns:mc="http://schemas.openxmlformats.org/markup-compatibility/2006">
    <mc:Choice Requires="x15">
      <x15ac:absPath xmlns:x15ac="http://schemas.microsoft.com/office/spreadsheetml/2010/11/ac" url="P:\2120_NemCL - Zpevněné plochy\07.4 DVZ_Plocha Urgentní příjem\F Vykaz vymer\F1.00 Soupis prací\"/>
    </mc:Choice>
  </mc:AlternateContent>
  <xr:revisionPtr revIDLastSave="0" documentId="13_ncr:1_{3ED0B0E9-8A1A-4766-ABF1-DDD639D829C1}" xr6:coauthVersionLast="43" xr6:coauthVersionMax="43" xr10:uidLastSave="{00000000-0000-0000-0000-000000000000}"/>
  <bookViews>
    <workbookView xWindow="-38520" yWindow="15" windowWidth="38640" windowHeight="21240" xr2:uid="{00000000-000D-0000-FFFF-FFFF00000000}"/>
  </bookViews>
  <sheets>
    <sheet name="Rekapitulace stavby" sheetId="1" r:id="rId1"/>
    <sheet name="D1.05 - Zpevněné plochy U..." sheetId="2" r:id="rId2"/>
    <sheet name="VORN - Vedlejší a ostatní..." sheetId="3" r:id="rId3"/>
    <sheet name="Pokyny pro vyplnění" sheetId="4" r:id="rId4"/>
  </sheets>
  <definedNames>
    <definedName name="_xlnm._FilterDatabase" localSheetId="1" hidden="1">'D1.05 - Zpevněné plochy U...'!$C$86:$K$179</definedName>
    <definedName name="_xlnm._FilterDatabase" localSheetId="2" hidden="1">'VORN - Vedlejší a ostatní...'!$C$84:$K$124</definedName>
    <definedName name="_xlnm.Print_Titles" localSheetId="1">'D1.05 - Zpevněné plochy U...'!$86:$86</definedName>
    <definedName name="_xlnm.Print_Titles" localSheetId="0">'Rekapitulace stavby'!$52:$52</definedName>
    <definedName name="_xlnm.Print_Titles" localSheetId="2">'VORN - Vedlejší a ostatní...'!$84:$84</definedName>
    <definedName name="_xlnm.Print_Area" localSheetId="1">'D1.05 - Zpevněné plochy U...'!$C$4:$J$39,'D1.05 - Zpevněné plochy U...'!$C$45:$J$68,'D1.05 - Zpevněné plochy U...'!$C$74:$K$179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2">'VORN - Vedlejší a ostatní...'!$C$4:$J$39,'VORN - Vedlejší a ostatní...'!$C$45:$J$66,'VORN - Vedlejší a ostatní...'!$C$72:$K$124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2" i="3"/>
  <c r="BH112" i="3"/>
  <c r="BG112" i="3"/>
  <c r="BF112" i="3"/>
  <c r="T112" i="3"/>
  <c r="T111" i="3" s="1"/>
  <c r="R112" i="3"/>
  <c r="R111" i="3" s="1"/>
  <c r="P112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2" i="3"/>
  <c r="BH102" i="3"/>
  <c r="BG102" i="3"/>
  <c r="BF102" i="3"/>
  <c r="T102" i="3"/>
  <c r="R102" i="3"/>
  <c r="P102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T96" i="3" s="1"/>
  <c r="R97" i="3"/>
  <c r="R96" i="3"/>
  <c r="P97" i="3"/>
  <c r="P96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89" i="3"/>
  <c r="BH89" i="3"/>
  <c r="F36" i="3" s="1"/>
  <c r="BG89" i="3"/>
  <c r="BF89" i="3"/>
  <c r="T89" i="3"/>
  <c r="R89" i="3"/>
  <c r="P89" i="3"/>
  <c r="BI87" i="3"/>
  <c r="BH87" i="3"/>
  <c r="BG87" i="3"/>
  <c r="BF87" i="3"/>
  <c r="T87" i="3"/>
  <c r="R87" i="3"/>
  <c r="P87" i="3"/>
  <c r="J82" i="3"/>
  <c r="J81" i="3"/>
  <c r="F81" i="3"/>
  <c r="F79" i="3"/>
  <c r="E77" i="3"/>
  <c r="J55" i="3"/>
  <c r="J54" i="3"/>
  <c r="F54" i="3"/>
  <c r="F52" i="3"/>
  <c r="E50" i="3"/>
  <c r="J18" i="3"/>
  <c r="E18" i="3"/>
  <c r="F55" i="3"/>
  <c r="J17" i="3"/>
  <c r="J12" i="3"/>
  <c r="J79" i="3" s="1"/>
  <c r="E7" i="3"/>
  <c r="E48" i="3"/>
  <c r="J37" i="2"/>
  <c r="J36" i="2"/>
  <c r="AY55" i="1"/>
  <c r="J35" i="2"/>
  <c r="AX55" i="1"/>
  <c r="BI178" i="2"/>
  <c r="BH178" i="2"/>
  <c r="BG178" i="2"/>
  <c r="BF178" i="2"/>
  <c r="T178" i="2"/>
  <c r="T177" i="2"/>
  <c r="R178" i="2"/>
  <c r="R177" i="2" s="1"/>
  <c r="P178" i="2"/>
  <c r="P177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T109" i="2" s="1"/>
  <c r="R110" i="2"/>
  <c r="R109" i="2"/>
  <c r="P110" i="2"/>
  <c r="P109" i="2"/>
  <c r="BI107" i="2"/>
  <c r="BH107" i="2"/>
  <c r="BG107" i="2"/>
  <c r="BF107" i="2"/>
  <c r="T107" i="2"/>
  <c r="R107" i="2"/>
  <c r="P107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 s="1"/>
  <c r="J17" i="2"/>
  <c r="J12" i="2"/>
  <c r="J52" i="2"/>
  <c r="E7" i="2"/>
  <c r="E77" i="2"/>
  <c r="L50" i="1"/>
  <c r="AM50" i="1"/>
  <c r="AM49" i="1"/>
  <c r="L49" i="1"/>
  <c r="AM47" i="1"/>
  <c r="L47" i="1"/>
  <c r="L45" i="1"/>
  <c r="L44" i="1"/>
  <c r="J132" i="2"/>
  <c r="J152" i="2"/>
  <c r="J164" i="2"/>
  <c r="J110" i="2"/>
  <c r="BK87" i="3"/>
  <c r="BK97" i="3"/>
  <c r="J126" i="2"/>
  <c r="BK107" i="2"/>
  <c r="J102" i="3"/>
  <c r="J115" i="3"/>
  <c r="BK115" i="3"/>
  <c r="J102" i="2"/>
  <c r="BK142" i="2"/>
  <c r="BK145" i="2"/>
  <c r="J123" i="2"/>
  <c r="BK152" i="2"/>
  <c r="J158" i="2"/>
  <c r="BK114" i="2"/>
  <c r="J117" i="3"/>
  <c r="BK155" i="2"/>
  <c r="BK135" i="2"/>
  <c r="J122" i="3"/>
  <c r="J107" i="3"/>
  <c r="BK94" i="3"/>
  <c r="J170" i="2"/>
  <c r="J145" i="2"/>
  <c r="J119" i="2"/>
  <c r="BK102" i="2"/>
  <c r="BK100" i="3"/>
  <c r="J92" i="3"/>
  <c r="BK89" i="3"/>
  <c r="BK162" i="2"/>
  <c r="J165" i="2"/>
  <c r="BK178" i="2"/>
  <c r="J112" i="3"/>
  <c r="J120" i="3"/>
  <c r="BK122" i="3"/>
  <c r="J142" i="2"/>
  <c r="BK120" i="3"/>
  <c r="BK92" i="2"/>
  <c r="BK147" i="2"/>
  <c r="BK149" i="2"/>
  <c r="J94" i="3"/>
  <c r="BK117" i="3"/>
  <c r="J100" i="3"/>
  <c r="J155" i="2"/>
  <c r="BK165" i="2"/>
  <c r="J124" i="2"/>
  <c r="AS54" i="1"/>
  <c r="BK112" i="3"/>
  <c r="J149" i="2"/>
  <c r="BK92" i="3"/>
  <c r="BK110" i="2"/>
  <c r="BK132" i="2"/>
  <c r="BK138" i="2"/>
  <c r="BK91" i="3"/>
  <c r="J178" i="2"/>
  <c r="J94" i="2"/>
  <c r="BK94" i="2"/>
  <c r="BK123" i="3"/>
  <c r="J114" i="2"/>
  <c r="J91" i="3"/>
  <c r="BK129" i="2"/>
  <c r="J115" i="2"/>
  <c r="BK123" i="2"/>
  <c r="BK164" i="2"/>
  <c r="J89" i="3"/>
  <c r="BK115" i="2"/>
  <c r="J87" i="3"/>
  <c r="BK174" i="2"/>
  <c r="BK119" i="2"/>
  <c r="J147" i="2"/>
  <c r="J109" i="3"/>
  <c r="BK109" i="3"/>
  <c r="BK102" i="3"/>
  <c r="J135" i="2"/>
  <c r="BK143" i="2"/>
  <c r="J98" i="2"/>
  <c r="J129" i="2"/>
  <c r="BK170" i="2"/>
  <c r="J123" i="3"/>
  <c r="BK158" i="2"/>
  <c r="J174" i="2"/>
  <c r="J162" i="2"/>
  <c r="J143" i="2"/>
  <c r="BK98" i="2"/>
  <c r="J90" i="2"/>
  <c r="J107" i="2"/>
  <c r="BK126" i="2"/>
  <c r="J138" i="2"/>
  <c r="BK90" i="2"/>
  <c r="BK124" i="2"/>
  <c r="BK107" i="3"/>
  <c r="J92" i="2"/>
  <c r="J97" i="3"/>
  <c r="P148" i="2" l="1"/>
  <c r="T161" i="2"/>
  <c r="BK113" i="2"/>
  <c r="J113" i="2" s="1"/>
  <c r="J63" i="2" s="1"/>
  <c r="R161" i="2"/>
  <c r="P113" i="2"/>
  <c r="P161" i="2"/>
  <c r="R113" i="2"/>
  <c r="P141" i="2"/>
  <c r="BK161" i="2"/>
  <c r="J161" i="2" s="1"/>
  <c r="J66" i="2" s="1"/>
  <c r="P89" i="2"/>
  <c r="P88" i="2" s="1"/>
  <c r="P87" i="2" s="1"/>
  <c r="AU55" i="1" s="1"/>
  <c r="BK141" i="2"/>
  <c r="J141" i="2"/>
  <c r="J64" i="2" s="1"/>
  <c r="T141" i="2"/>
  <c r="T86" i="3"/>
  <c r="BK99" i="3"/>
  <c r="J99" i="3" s="1"/>
  <c r="J62" i="3" s="1"/>
  <c r="P114" i="3"/>
  <c r="T89" i="2"/>
  <c r="R148" i="2"/>
  <c r="R99" i="3"/>
  <c r="R114" i="3"/>
  <c r="T113" i="2"/>
  <c r="R141" i="2"/>
  <c r="BK86" i="3"/>
  <c r="P99" i="3"/>
  <c r="BK114" i="3"/>
  <c r="J114" i="3" s="1"/>
  <c r="J64" i="3" s="1"/>
  <c r="P119" i="3"/>
  <c r="BK89" i="2"/>
  <c r="J89" i="2" s="1"/>
  <c r="J61" i="2" s="1"/>
  <c r="T148" i="2"/>
  <c r="R86" i="3"/>
  <c r="T99" i="3"/>
  <c r="T114" i="3"/>
  <c r="R119" i="3"/>
  <c r="R89" i="2"/>
  <c r="R88" i="2"/>
  <c r="R87" i="2"/>
  <c r="BK148" i="2"/>
  <c r="J148" i="2" s="1"/>
  <c r="J65" i="2" s="1"/>
  <c r="P86" i="3"/>
  <c r="P85" i="3" s="1"/>
  <c r="AU56" i="1" s="1"/>
  <c r="BK119" i="3"/>
  <c r="J119" i="3"/>
  <c r="J65" i="3" s="1"/>
  <c r="T119" i="3"/>
  <c r="BK109" i="2"/>
  <c r="J109" i="2"/>
  <c r="J62" i="2" s="1"/>
  <c r="BK177" i="2"/>
  <c r="J177" i="2"/>
  <c r="J67" i="2" s="1"/>
  <c r="BK96" i="3"/>
  <c r="J96" i="3"/>
  <c r="J61" i="3" s="1"/>
  <c r="BK111" i="3"/>
  <c r="J111" i="3" s="1"/>
  <c r="J63" i="3" s="1"/>
  <c r="E75" i="3"/>
  <c r="BE87" i="3"/>
  <c r="BE109" i="3"/>
  <c r="BE117" i="3"/>
  <c r="BE92" i="3"/>
  <c r="BE91" i="3"/>
  <c r="J52" i="3"/>
  <c r="F82" i="3"/>
  <c r="BE100" i="3"/>
  <c r="BE102" i="3"/>
  <c r="BE123" i="3"/>
  <c r="BE97" i="3"/>
  <c r="BE120" i="3"/>
  <c r="BE94" i="3"/>
  <c r="BE115" i="3"/>
  <c r="BE89" i="3"/>
  <c r="BE112" i="3"/>
  <c r="BE122" i="3"/>
  <c r="BC56" i="1"/>
  <c r="BE107" i="3"/>
  <c r="F55" i="2"/>
  <c r="BE90" i="2"/>
  <c r="BE114" i="2"/>
  <c r="BE119" i="2"/>
  <c r="BE107" i="2"/>
  <c r="E48" i="2"/>
  <c r="J81" i="2"/>
  <c r="BE92" i="2"/>
  <c r="BE110" i="2"/>
  <c r="BE132" i="2"/>
  <c r="BE135" i="2"/>
  <c r="BE138" i="2"/>
  <c r="BE94" i="2"/>
  <c r="BE98" i="2"/>
  <c r="BE102" i="2"/>
  <c r="BE124" i="2"/>
  <c r="BE149" i="2"/>
  <c r="BE129" i="2"/>
  <c r="BE142" i="2"/>
  <c r="BE152" i="2"/>
  <c r="BE162" i="2"/>
  <c r="BE164" i="2"/>
  <c r="BE165" i="2"/>
  <c r="BE115" i="2"/>
  <c r="BE123" i="2"/>
  <c r="BE126" i="2"/>
  <c r="BE143" i="2"/>
  <c r="BE145" i="2"/>
  <c r="BE147" i="2"/>
  <c r="BE155" i="2"/>
  <c r="BE158" i="2"/>
  <c r="BE170" i="2"/>
  <c r="BE174" i="2"/>
  <c r="BE178" i="2"/>
  <c r="F37" i="3"/>
  <c r="BD56" i="1"/>
  <c r="J34" i="3"/>
  <c r="AW56" i="1"/>
  <c r="F37" i="2"/>
  <c r="BD55" i="1"/>
  <c r="J34" i="2"/>
  <c r="AW55" i="1" s="1"/>
  <c r="F36" i="2"/>
  <c r="BC55" i="1" s="1"/>
  <c r="BC54" i="1" s="1"/>
  <c r="W32" i="1" s="1"/>
  <c r="F34" i="2"/>
  <c r="BA55" i="1"/>
  <c r="F35" i="2"/>
  <c r="BB55" i="1"/>
  <c r="F35" i="3"/>
  <c r="BB56" i="1"/>
  <c r="F34" i="3"/>
  <c r="BA56" i="1" s="1"/>
  <c r="BK85" i="3" l="1"/>
  <c r="J85" i="3"/>
  <c r="T85" i="3"/>
  <c r="BK88" i="2"/>
  <c r="BK87" i="2"/>
  <c r="J87" i="2" s="1"/>
  <c r="J59" i="2" s="1"/>
  <c r="T88" i="2"/>
  <c r="T87" i="2"/>
  <c r="R85" i="3"/>
  <c r="J86" i="3"/>
  <c r="J60" i="3"/>
  <c r="BB54" i="1"/>
  <c r="W31" i="1"/>
  <c r="AU54" i="1"/>
  <c r="J33" i="2"/>
  <c r="AV55" i="1" s="1"/>
  <c r="AT55" i="1" s="1"/>
  <c r="J30" i="3"/>
  <c r="AG56" i="1" s="1"/>
  <c r="J33" i="3"/>
  <c r="AV56" i="1" s="1"/>
  <c r="AT56" i="1" s="1"/>
  <c r="AY54" i="1"/>
  <c r="F33" i="3"/>
  <c r="AZ56" i="1"/>
  <c r="BA54" i="1"/>
  <c r="W30" i="1"/>
  <c r="BD54" i="1"/>
  <c r="W33" i="1"/>
  <c r="F33" i="2"/>
  <c r="AZ55" i="1" s="1"/>
  <c r="AN56" i="1" l="1"/>
  <c r="J59" i="3"/>
  <c r="J88" i="2"/>
  <c r="J60" i="2"/>
  <c r="J39" i="3"/>
  <c r="J30" i="2"/>
  <c r="AG55" i="1"/>
  <c r="AG54" i="1"/>
  <c r="AK26" i="1"/>
  <c r="AZ54" i="1"/>
  <c r="AV54" i="1"/>
  <c r="AK29" i="1" s="1"/>
  <c r="AX54" i="1"/>
  <c r="AW54" i="1"/>
  <c r="AK30" i="1"/>
  <c r="J39" i="2" l="1"/>
  <c r="AK35" i="1"/>
  <c r="AN55" i="1"/>
  <c r="W29" i="1"/>
  <c r="AT54" i="1"/>
  <c r="AN54" i="1"/>
</calcChain>
</file>

<file path=xl/sharedStrings.xml><?xml version="1.0" encoding="utf-8"?>
<sst xmlns="http://schemas.openxmlformats.org/spreadsheetml/2006/main" count="2083" uniqueCount="575">
  <si>
    <t>Export Komplet</t>
  </si>
  <si>
    <t>VZ</t>
  </si>
  <si>
    <t>2.0</t>
  </si>
  <si>
    <t>ZAMOK</t>
  </si>
  <si>
    <t>False</t>
  </si>
  <si>
    <t>{01ab5c67-6b0d-4030-a058-5f3590e3be91}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</si>
  <si>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</si>
  <si>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</si>
  <si>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</si>
  <si>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</si>
  <si>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</si>
  <si>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</si>
  <si>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</si>
  <si>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</si>
  <si>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2120_DVZ_Urgent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</si>
  <si>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</si>
  <si>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</si>
  <si>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ZPEVNĚNÝCH PLOCH URGENTNÍ PŘÍJEM</t>
  </si>
  <si>
    <t>KSO:</t>
  </si>
  <si>
    <t>822 55</t>
  </si>
  <si>
    <t>CC-CZ:</t>
  </si>
  <si>
    <t>21122</t>
  </si>
  <si>
    <t>Místo:</t>
  </si>
  <si>
    <t>Česká Lípa</t>
  </si>
  <si>
    <t>Datum:</t>
  </si>
  <si>
    <t>31. 7. 2021</t>
  </si>
  <si>
    <t>CZ-CPV:</t>
  </si>
  <si>
    <t>45000000-7</t>
  </si>
  <si>
    <t>CZ-CPA:</t>
  </si>
  <si>
    <t>42.11.20</t>
  </si>
  <si>
    <t>Zadavatel:</t>
  </si>
  <si>
    <t>IČ:</t>
  </si>
  <si>
    <t>27283518</t>
  </si>
  <si>
    <t>Nemocnice s poliklinikou Česká Lípa, a.s.</t>
  </si>
  <si>
    <t>DIČ:</t>
  </si>
  <si>
    <t>CZ27283518</t>
  </si>
  <si>
    <t>Uchazeč:</t>
  </si>
  <si>
    <t>Vyplň údaj</t>
  </si>
  <si>
    <t>Projektant:</t>
  </si>
  <si>
    <t>25410482</t>
  </si>
  <si>
    <t>STORING spol. s ro.o.</t>
  </si>
  <si>
    <t>CZ25410482</t>
  </si>
  <si>
    <t>True</t>
  </si>
  <si>
    <t>Zpracovatel:</t>
  </si>
  <si>
    <t/>
  </si>
  <si>
    <t>Zuzana Morávková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</si>
  <si>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</si>
  <si>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</si>
  <si>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</si>
  <si>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</si>
  <si>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</si>
  <si>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</si>
  <si>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</si>
  <si>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</si>
  <si>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</si>
  <si>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</si>
  <si>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</si>
  <si>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</si>
  <si>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</si>
  <si>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</si>
  <si>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</si>
  <si>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</si>
  <si>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</si>
  <si>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</si>
  <si>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</si>
  <si>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</si>
  <si>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</si>
  <si>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</si>
  <si>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</si>
  <si>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</si>
  <si>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</si>
  <si>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</si>
  <si>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</si>
  <si>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</si>
  <si>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</si>
  <si>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</si>
  <si>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</si>
  <si>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</si>
  <si>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</si>
  <si>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</si>
  <si>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</si>
  <si>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</si>
  <si>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</si>
  <si>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</si>
  <si>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</si>
  <si>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</si>
  <si>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</si>
  <si>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D1.05</t>
  </si>
  <si>
    <t>Zpevněné plochy Urgentního příjmu</t>
  </si>
  <si>
    <t>STA</t>
  </si>
  <si>
    <t>1</t>
  </si>
  <si>
    <t>{9b4e32b2-0dcc-43a8-baff-96556961cad7}</t>
  </si>
  <si>
    <t>2</t>
  </si>
  <si>
    <t>VORN</t>
  </si>
  <si>
    <t>Vedlejší a ostatní rozpočtové náklady</t>
  </si>
  <si>
    <t>{1493b409-6259-4182-903a-1a74cc35dac1}</t>
  </si>
  <si>
    <t>KRYCÍ LIST SOUPISU PRACÍ</t>
  </si>
  <si>
    <t>Objekt:</t>
  </si>
  <si>
    <t>D1.05 - Zpevněné plochy Urgentního příjmu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</si>
  <si>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</si>
  <si>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</si>
  <si>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</si>
  <si>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</si>
  <si>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</si>
  <si>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</si>
  <si>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</si>
  <si>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</si>
  <si>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</si>
  <si>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</si>
  <si>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</si>
  <si>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</si>
  <si>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</si>
  <si>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</si>
  <si>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</si>
  <si>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</si>
  <si>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</si>
  <si>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</si>
  <si>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</si>
  <si>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</si>
  <si>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</si>
  <si>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</si>
  <si>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</si>
  <si>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</si>
  <si>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</si>
  <si>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</si>
  <si>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</si>
  <si>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</si>
  <si>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</si>
  <si>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</si>
  <si>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113107164</t>
  </si>
  <si>
    <t>Odstranění podkladů strojně s naložením na dopravní prostředek z kameniva hrubého drceného, tl. vrstvy do 400 mm</t>
  </si>
  <si>
    <t>m2</t>
  </si>
  <si>
    <t>4</t>
  </si>
  <si>
    <t>1767832406</t>
  </si>
  <si>
    <t>VV</t>
  </si>
  <si>
    <t>" dle výkresu "        240,868</t>
  </si>
  <si>
    <t>113107164-PZ</t>
  </si>
  <si>
    <t>-1370061262</t>
  </si>
  <si>
    <t>" dle výkresu "        235,691</t>
  </si>
  <si>
    <t>3</t>
  </si>
  <si>
    <t>113107181</t>
  </si>
  <si>
    <t>Odstranění krytu živičného strojně s naložením na dopravní prostředek, o tl. vrstvy do 50 mm</t>
  </si>
  <si>
    <t>CS ÚRS 2021 01</t>
  </si>
  <si>
    <t>631962997</t>
  </si>
  <si>
    <t>Online PSC</t>
  </si>
  <si>
    <t>https://podminky.urs.cz/item/CS_URS_2021_01/113107181</t>
  </si>
  <si>
    <t>"oprava zpevněných ploch u monobloku "</t>
  </si>
  <si>
    <t>" dle výkresu "     71,03</t>
  </si>
  <si>
    <t>113107242</t>
  </si>
  <si>
    <t>Odstranění krytu živičného strojně s naložením na dopravní prostředek, tl. vrstvy do 100 mm</t>
  </si>
  <si>
    <t>-1775001642</t>
  </si>
  <si>
    <t>https://podminky.urs.cz/item/CS_URS_2021_01/113107242</t>
  </si>
  <si>
    <t xml:space="preserve">"oprava zpevněných ploch u monobloku "    </t>
  </si>
  <si>
    <t>" dle výkresu "      476,559</t>
  </si>
  <si>
    <t>5</t>
  </si>
  <si>
    <t>113201112</t>
  </si>
  <si>
    <t>Vytrhání obrub silničních s vybouráním lože, s naložením na dopravní prostředek</t>
  </si>
  <si>
    <t>m</t>
  </si>
  <si>
    <t>1884994637</t>
  </si>
  <si>
    <t>https://podminky.urs.cz/item/CS_URS_2021_01/113201112</t>
  </si>
  <si>
    <t>"ke kuchyni" 30</t>
  </si>
  <si>
    <t>"k urgentnímu příjmu" 30</t>
  </si>
  <si>
    <t>Součet</t>
  </si>
  <si>
    <t>6</t>
  </si>
  <si>
    <t>181252305</t>
  </si>
  <si>
    <t>Úprava pláně pro silnice a dálnice na násypech se zhutněním</t>
  </si>
  <si>
    <t>1264695790</t>
  </si>
  <si>
    <t>https://podminky.urs.cz/item/CS_URS_2021_01/181252305</t>
  </si>
  <si>
    <t>Vodorovné konstrukce</t>
  </si>
  <si>
    <t>7</t>
  </si>
  <si>
    <t>451573111</t>
  </si>
  <si>
    <t>Lože pod potrubí otevřený výkop ze štěrkopísku</t>
  </si>
  <si>
    <t>m3</t>
  </si>
  <si>
    <t>-2084032112</t>
  </si>
  <si>
    <t>https://podminky.urs.cz/item/CS_URS_2021_01/451573111</t>
  </si>
  <si>
    <t>"kanalizace "   0,50*7,00*0,10</t>
  </si>
  <si>
    <t>Komunikace pozemní</t>
  </si>
  <si>
    <t>8</t>
  </si>
  <si>
    <t>560-01</t>
  </si>
  <si>
    <t>Vyspravení původního betonového podkladu chodníku</t>
  </si>
  <si>
    <t>-378017667</t>
  </si>
  <si>
    <t>9</t>
  </si>
  <si>
    <t>561011111</t>
  </si>
  <si>
    <t>Zřízení podkladu ze zeminy upravené cementem s rozprostřením, promísením, vlhčením, zhutněním a ošetřením vodou, tloušťka po zhutnění do 150 mm</t>
  </si>
  <si>
    <t>1980127228</t>
  </si>
  <si>
    <t>https://podminky.urs.cz/item/CS_URS_2021_01/561011111</t>
  </si>
  <si>
    <t>" dle výkresu "      240,868</t>
  </si>
  <si>
    <t>10</t>
  </si>
  <si>
    <t>M</t>
  </si>
  <si>
    <t>58521113</t>
  </si>
  <si>
    <t>cement portlandský CEM I 52,5MPa</t>
  </si>
  <si>
    <t>t</t>
  </si>
  <si>
    <t>735897187</t>
  </si>
  <si>
    <t>https://podminky.urs.cz/item/CS_URS_2021_01/58521113</t>
  </si>
  <si>
    <t>16,00*0,015</t>
  </si>
  <si>
    <t>0,24*0,008 'Přepočtené koeficientem množství</t>
  </si>
  <si>
    <t>11</t>
  </si>
  <si>
    <t>561021111-PZ</t>
  </si>
  <si>
    <t>Zřízení podkladu ze zeminy upravené cementem s rozprostřením, promísením, vlhčením, zhutněním a ošetřením vodou, tloušťka po zhutnění do 200 mm</t>
  </si>
  <si>
    <t>-1904747500</t>
  </si>
  <si>
    <t>12</t>
  </si>
  <si>
    <t>58521113-PZ</t>
  </si>
  <si>
    <t>-403108204</t>
  </si>
  <si>
    <t>235,691*0,008 'Přepočtené koeficientem množství</t>
  </si>
  <si>
    <t>13</t>
  </si>
  <si>
    <t>564851111</t>
  </si>
  <si>
    <t>Podklad ze štěrkodrti ŠD s rozprostřením a zhutněním, po zhutnění tl. 150 mm</t>
  </si>
  <si>
    <t>204661726</t>
  </si>
  <si>
    <t>https://podminky.urs.cz/item/CS_URS_2021_01/564851111</t>
  </si>
  <si>
    <t>"dlažba 100" 476,559</t>
  </si>
  <si>
    <t>14</t>
  </si>
  <si>
    <t>596211111</t>
  </si>
  <si>
    <t xml:space="preserve">Kladení dlažby z betonové zámkové dlažby tl. 40 mm komunikací pro pěší s ložem z kameniva těženého nebo drceného tl. do 40 mm, s vyplněním spár s dvojitým hutněním, vibrováním a se smetením přebytečného materiálu na krajnici </t>
  </si>
  <si>
    <t>487467219</t>
  </si>
  <si>
    <t>https://podminky.urs.cz/item/CS_URS_2021_01/596211111</t>
  </si>
  <si>
    <t>"oprava zpevněných ploch u monobloku - dle výkresu"     71,03</t>
  </si>
  <si>
    <t>59245015</t>
  </si>
  <si>
    <t>dlažba zámková tvaru obdélník 200x100x40mm přírodní</t>
  </si>
  <si>
    <t>1102914642</t>
  </si>
  <si>
    <t>https://podminky.urs.cz/item/CS_URS_2021_01/59245015</t>
  </si>
  <si>
    <t>71,03*1,03 'Přepočtené koeficientem množství</t>
  </si>
  <si>
    <t>16</t>
  </si>
  <si>
    <t>596212312</t>
  </si>
  <si>
    <t>Kladení dlažby z betonových zámkové dlažby tl. 100 mm pozemních komunikací s ložem z kameniva těženého nebo drceného tl. do 50 mm, s vyplněním spár, s dvojitým hutněním vibrováním a se smetením přebytečného materiálu na krajnici</t>
  </si>
  <si>
    <t>-369059082</t>
  </si>
  <si>
    <t>https://podminky.urs.cz/item/CS_URS_2021_01/596212312</t>
  </si>
  <si>
    <t>"komunikace"  476,559</t>
  </si>
  <si>
    <t>17</t>
  </si>
  <si>
    <t>59245296</t>
  </si>
  <si>
    <t>dlažba zámková tvaru obdélník 200x100x100mm přírodní</t>
  </si>
  <si>
    <t>-882438537</t>
  </si>
  <si>
    <t>https://podminky.urs.cz/item/CS_URS_2021_01/59245296</t>
  </si>
  <si>
    <t>476,559*1,03 'Přepočtené koeficientem množství</t>
  </si>
  <si>
    <t>Trubní vedení</t>
  </si>
  <si>
    <t>18</t>
  </si>
  <si>
    <t>89599-01</t>
  </si>
  <si>
    <t>Zřízení vpusti kanalizační uliční z betonových dílců typ UV-50 normální</t>
  </si>
  <si>
    <t>kpl</t>
  </si>
  <si>
    <t>-1847687266</t>
  </si>
  <si>
    <t>19</t>
  </si>
  <si>
    <t>899232111</t>
  </si>
  <si>
    <t>Výšková úprava uličního vstupu nebo vpusti do 200 mm snížením mříže</t>
  </si>
  <si>
    <t>kus</t>
  </si>
  <si>
    <t>-1148990224</t>
  </si>
  <si>
    <t>https://podminky.urs.cz/item/CS_URS_2021_01/899232111</t>
  </si>
  <si>
    <t>20</t>
  </si>
  <si>
    <t>899332111</t>
  </si>
  <si>
    <t>Výšková úprava uličního vstupu nebo vpusti do 200 mm snížením poklopu</t>
  </si>
  <si>
    <t>-440628490</t>
  </si>
  <si>
    <t>https://podminky.urs.cz/item/CS_URS_2021_01/899332111</t>
  </si>
  <si>
    <t>899999-01</t>
  </si>
  <si>
    <t>Napojení a úprava na kanalizaci</t>
  </si>
  <si>
    <t>1498340464</t>
  </si>
  <si>
    <t>Ostatní konstrukce a práce, bourání</t>
  </si>
  <si>
    <t>22</t>
  </si>
  <si>
    <t>916131213</t>
  </si>
  <si>
    <t>Osazení silničního obrubníku betonového se zřízením lože, s vyplněním a zatřením spár cementovou maltou s boční opěrou z betonu prostého, do lože z betonu prostého</t>
  </si>
  <si>
    <t>1824915932</t>
  </si>
  <si>
    <t>https://podminky.urs.cz/item/CS_URS_2021_01/916131213</t>
  </si>
  <si>
    <t>"vytrhání obrub" 60</t>
  </si>
  <si>
    <t>23</t>
  </si>
  <si>
    <t>59217034</t>
  </si>
  <si>
    <t>obrubník betonový silniční 1000x150x300mm</t>
  </si>
  <si>
    <t>1154146602</t>
  </si>
  <si>
    <t>https://podminky.urs.cz/item/CS_URS_2021_01/59217034</t>
  </si>
  <si>
    <t>60*1,02 'Přepočtené koeficientem množství</t>
  </si>
  <si>
    <t>24</t>
  </si>
  <si>
    <t>916991121</t>
  </si>
  <si>
    <t>Lože pod obrubníky z betonu prostého C20/25</t>
  </si>
  <si>
    <t>-1589502539</t>
  </si>
  <si>
    <t>https://podminky.urs.cz/item/CS_URS_2021_01/916991121</t>
  </si>
  <si>
    <t>"obrubníky" 60,00*0,30*0,15</t>
  </si>
  <si>
    <t>25</t>
  </si>
  <si>
    <t>919735112</t>
  </si>
  <si>
    <t>Řezání stávajícího živičného krytu nebo podkladu hloubky přes 50 do 100 mm</t>
  </si>
  <si>
    <t>1645328087</t>
  </si>
  <si>
    <t>https://podminky.urs.cz/item/CS_URS_2021_01/919735112</t>
  </si>
  <si>
    <t>" Začíštění u stávající komunikace "  24,00</t>
  </si>
  <si>
    <t>997</t>
  </si>
  <si>
    <t>Přesun sutě</t>
  </si>
  <si>
    <t>26</t>
  </si>
  <si>
    <t>997221551</t>
  </si>
  <si>
    <t>Vodorovná doprava suti se složením a s hrubým urovnáním ze sypkých materiálů, na skládku dle zhotovitele</t>
  </si>
  <si>
    <t>-777897457</t>
  </si>
  <si>
    <t>https://podminky.urs.cz/item/CS_URS_2021_01/997221551</t>
  </si>
  <si>
    <t>27</t>
  </si>
  <si>
    <t>997221551-PZ</t>
  </si>
  <si>
    <t>430951253</t>
  </si>
  <si>
    <t>28</t>
  </si>
  <si>
    <t>997221645</t>
  </si>
  <si>
    <t>Poplatek za uložení stavebního odpadu na skládce (skládkovné) asfaltového bez obsahu dehtu zatříděného do Katalogu odpadů pod kódem 17 03 02</t>
  </si>
  <si>
    <t>CS ÚRS 2021 02</t>
  </si>
  <si>
    <t>12170365</t>
  </si>
  <si>
    <t>https://podminky.urs.cz/item/CS_URS_2021_02/997221645</t>
  </si>
  <si>
    <t>"asfalt tl. 50 mm" 71,03*0,05*2,5</t>
  </si>
  <si>
    <t>"asfalt tl. 100 mm" 476,559*0,10*2,5</t>
  </si>
  <si>
    <t>29</t>
  </si>
  <si>
    <t>997221655</t>
  </si>
  <si>
    <t>Poplatek za uložení stavebního odpadu na skládce (skládkovné) zeminy a kamení zatříděného do Katalogu odpadů pod kódem 17 05 04</t>
  </si>
  <si>
    <t>-229302941</t>
  </si>
  <si>
    <t>https://podminky.urs.cz/item/CS_URS_2021_02/997221655</t>
  </si>
  <si>
    <t>"zemina - hlušina" 240,868*0,28*1,85</t>
  </si>
  <si>
    <t>30</t>
  </si>
  <si>
    <t>997221655-PZ</t>
  </si>
  <si>
    <t>275990012</t>
  </si>
  <si>
    <t>"zemina - hlušina" 235,691*0,28*1,85</t>
  </si>
  <si>
    <t>998</t>
  </si>
  <si>
    <t>Přesun hmot</t>
  </si>
  <si>
    <t>31</t>
  </si>
  <si>
    <t>998225111</t>
  </si>
  <si>
    <t>Přesun hmot pro komunikace s krytem z kameniva, monolitickým betonovým nebo živičným dopravní vzdálenost do 200 m jakékoliv délky objektu</t>
  </si>
  <si>
    <t>249165356</t>
  </si>
  <si>
    <t>https://podminky.urs.cz/item/CS_URS_2021_01/998225111</t>
  </si>
  <si>
    <t>VORN - Vedlejší a ostatní rozpočtové náklady</t>
  </si>
  <si>
    <t>0.10001 - Průzkumné, geodetické a projektové práce</t>
  </si>
  <si>
    <t>0.20001 - Příprava staveniště</t>
  </si>
  <si>
    <t>0.30001 - Zařízení staveniště</t>
  </si>
  <si>
    <t>0.40001 - Inženýrská činnost</t>
  </si>
  <si>
    <t>0.60001 - Územní vlivy</t>
  </si>
  <si>
    <t>0.90001 - Ostatní náklady stavby</t>
  </si>
  <si>
    <t>0.10001</t>
  </si>
  <si>
    <t>Průzkumné, geodetické a projektové práce</t>
  </si>
  <si>
    <t>0.10001x01</t>
  </si>
  <si>
    <t>Vytýčení stavby, průběžná činnost geodeta po celou dobu realizace stavby.</t>
  </si>
  <si>
    <t>soubor</t>
  </si>
  <si>
    <t>1024</t>
  </si>
  <si>
    <t>P</t>
  </si>
  <si>
    <t>Poznámka k položce:_x000D_
Veškeré geodetické práce pro vytýčení a ověření geodetických prvků celou dobu stavby. Výstupem dokumentace geodetických prací, odevzdání v digitální i tištěné formě.</t>
  </si>
  <si>
    <t>0.10001x03</t>
  </si>
  <si>
    <t>Výrobní a dílenská dokumentace</t>
  </si>
  <si>
    <t>Poznámka k položce:_x000D_
Kompletní výrobní a dílenská dokumentace v roszahu dle specifikace uvedené v Souhrnné technické zprávě. Odevzdání v digitální i tištěné formě.</t>
  </si>
  <si>
    <t>0.10001x04</t>
  </si>
  <si>
    <t>Ověření, vypískání a vytýčení všech IS na místě plnění zakázky a zajištění jejich ochrany během provádění stavby</t>
  </si>
  <si>
    <t>0.10001x06</t>
  </si>
  <si>
    <t xml:space="preserve">Dokumentace skutečného provedení (dále jen „DSkP“) ve 4 vyhotoveních (3x tisk + 1x dig. forma - PDF a zdrojový formát) zpracovaná na podkladě geodetického zaměření. </t>
  </si>
  <si>
    <t>Poznámka k položce:_x000D_
Dokumentace skutečného provedení ve skladbě DPS po jednotlivých částech stavby. Zpracování v digitální formě s uvedením rozdílů proti DPS, předání v digitální i tištěné formě dle popisu.</t>
  </si>
  <si>
    <t>0.10001x07</t>
  </si>
  <si>
    <t>Geodetické zaměření inženýrských sítí před zakrytím, zpracování jednotlivých výkresů po dílčích sítích a zpracování celkové situace stavby.</t>
  </si>
  <si>
    <t>Poznámka k položce:_x000D_
Veškeré geodetické zaměření inženýrských sítí provedené před jejich zakrytím . Výstupem dokumentace geodetických prací v digitální i tištěné formě.</t>
  </si>
  <si>
    <t>0.20001</t>
  </si>
  <si>
    <t>Příprava staveniště</t>
  </si>
  <si>
    <t>0.20001x02</t>
  </si>
  <si>
    <t>Přípojky vody, elektro a dalších IS nutných pro realizaci zakázky nez měření spotřeby.</t>
  </si>
  <si>
    <t>Poznámka k položce:_x000D_
Připojení zařízení staveniště včetně měření a úhrady spotřeby. Položka obsahuje i dokumentaci přípojek, ochranných opatření a případné přeložky nebo úpravy pro zřízení napojovacích bodů. Odevzdání v digitální i tištěné formě.</t>
  </si>
  <si>
    <t>0.30001</t>
  </si>
  <si>
    <t>Zařízení staveniště</t>
  </si>
  <si>
    <t>0.30001x01</t>
  </si>
  <si>
    <t>Zařízení staveniště v minimální skladbě 1 ks skladového kontejneru po celou dobu stavby.</t>
  </si>
  <si>
    <t>Poznámka k položce:_x000D_
Položka obsahuje výstavbu zařízení staveniště, pronájem zařízení a jeho demontáž včetně dovozu, odvozu a montážních prostředků a zařízení. Součástí je i vyrovnání podkladu, montáž, pronájem a demontáž silničních panelů pod zařízení  a doprava. Součástí je i projektová dokumentace ZS, zajištění stavebního povolení, správní poplatky a případné poplatky za zábor veřejného prostranství. Položka obsahuje i zpracování dokumentace zařízení staveniště včetně případného projednání  a zajištění souvisejících povolení včetně správních poplatků, odevzdání v digitální i tištěné formě.</t>
  </si>
  <si>
    <t>0.30001x02</t>
  </si>
  <si>
    <t>Oplocení staveniště po celou dobu stavby</t>
  </si>
  <si>
    <t xml:space="preserve">Poznámka k položce:_x000D_
Oplocení staveniště včetně vjezdových a vstupních bran, oplocení pevné z plotových dílců, označení bezpečnostní páskou s viditelným upozorněním o zákazu vstupu. Součástí položky jsou i změny oplocení v průběhu výstavby dle postupu prací a změn staveniště. </t>
  </si>
  <si>
    <t>Oplocení vč bran</t>
  </si>
  <si>
    <t>30*2+15+25</t>
  </si>
  <si>
    <t>0.30001x04</t>
  </si>
  <si>
    <t>Vyklizení a provedení celkového úklidu staveniště a likvidace všech zařízení používaných k plnění zakázky.</t>
  </si>
  <si>
    <t>Poznámka k položce:_x000D_
Vyklizení staveniště a jeho úklid po dokončení, bude prováděno vždy po dokončení jednotlivých etap.</t>
  </si>
  <si>
    <t>0.30001x05</t>
  </si>
  <si>
    <t>Uvedení pozemků, jejichž úpravy nejsou součástí zakázky, ale budou prováděním zakázky dotčeny, do původního stavu</t>
  </si>
  <si>
    <t>Poznámka k položce:_x000D_
Úklid, vyčištění, případně oprava stávajících zpevněných ploch, ozelenění vegetačních ploch, ošetření zeleně.</t>
  </si>
  <si>
    <t>0.40001</t>
  </si>
  <si>
    <t>Inženýrská činnost</t>
  </si>
  <si>
    <t>0.40001x02</t>
  </si>
  <si>
    <t>Zajištění dopravního značení po dobu plnění předmětu zakázky včetně projednání povolení zhotovitelem a plateb za správní poplatky dle pootřebné doby trvání.</t>
  </si>
  <si>
    <t>34</t>
  </si>
  <si>
    <t>Poznámka k položce:_x000D_
Položka obsahuje i potřebnou dokumentaci, její projednání a zajištění potřebných povolení. Součástí i správní poplatky, odevzdání v digitální i tištěné formě.</t>
  </si>
  <si>
    <t>0.60001</t>
  </si>
  <si>
    <t>Územní vlivy</t>
  </si>
  <si>
    <t>0.60001x01</t>
  </si>
  <si>
    <t>Zajištění bezpečnosti při plnění předmětu zakázky a zajištění ochrany životního prostředí zhotovitelem v průběhu realizace bez ovlivnění a nepříznivých dopadů na životní prostředí a okolí</t>
  </si>
  <si>
    <t>36</t>
  </si>
  <si>
    <t>Poznámka k položce:_x000D_
0</t>
  </si>
  <si>
    <t>0.60001x02</t>
  </si>
  <si>
    <t>Zajištění čistoty staveniště a zejména okolí, v případě potřeby zajištění čištění komunikací dotčených provozem zhotovitele, zejména výjezd a příjezd na staveniště a obslužné plochy</t>
  </si>
  <si>
    <t>38</t>
  </si>
  <si>
    <t>Poznámka k položce:_x000D_
Pravidelný úklid staveniště a přístupových a příjezdových tras.</t>
  </si>
  <si>
    <t>0.90001</t>
  </si>
  <si>
    <t>Ostatní náklady stavby</t>
  </si>
  <si>
    <t>0.90001x01</t>
  </si>
  <si>
    <t>Průběžná fotodokumentace z průběhu provádění zakázky (digitální forma) v počtu min. 40 ks fotek měsíčně. Soubory fotodokumentace řazené po datech jejich provedení.</t>
  </si>
  <si>
    <t>50</t>
  </si>
  <si>
    <t>Poznámka k položce:_x000D_
Řazení fotodokumentace do adresářů po jednotlivých datech s popisem zachycených stavů stavby.</t>
  </si>
  <si>
    <t>0.90001x02</t>
  </si>
  <si>
    <t>Provedení všech provozních, tlakových a revizních zkoušek a dalších nutných úředních zkoušek a testů k prokázání kvality a bezpečné provozuschopnosti díla a jeho součástí včetně podrobných záznamů a zpráv o průběhu a výsledcích těchto zkoušek</t>
  </si>
  <si>
    <t>52</t>
  </si>
  <si>
    <t>0.90001x03</t>
  </si>
  <si>
    <t>Předání prohlášení o shodě na všechny použité dodávky, materiály a zařízení a další doklady, související s plněním předmětu zakázky, které jsou nezbytné ke kolaudačnímu řízení a převzetí a předání díla (atesty, revize, certifikáty, o likvidaci odpadů v souladu s platnou legislativou atd.);</t>
  </si>
  <si>
    <t>54</t>
  </si>
  <si>
    <t>Poznámka k položce:_x000D_
Doklady pro kolaudaci stavby, předávané po dokončených etapác, odevzdání v digitální i tištěné formě.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</si>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</sst>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564851111" TargetMode="External"/><Relationship Id="rId13" Type="http://schemas.openxmlformats.org/officeDocument/2006/relationships/hyperlink" Target="https://podminky.urs.cz/item/CS_URS_2021_01/899232111" TargetMode="External"/><Relationship Id="rId18" Type="http://schemas.openxmlformats.org/officeDocument/2006/relationships/hyperlink" Target="https://podminky.urs.cz/item/CS_URS_2021_01/919735112" TargetMode="External"/><Relationship Id="rId3" Type="http://schemas.openxmlformats.org/officeDocument/2006/relationships/hyperlink" Target="https://podminky.urs.cz/item/CS_URS_2021_01/113201112" TargetMode="External"/><Relationship Id="rId21" Type="http://schemas.openxmlformats.org/officeDocument/2006/relationships/hyperlink" Target="https://podminky.urs.cz/item/CS_URS_2021_02/997221655" TargetMode="External"/><Relationship Id="rId7" Type="http://schemas.openxmlformats.org/officeDocument/2006/relationships/hyperlink" Target="https://podminky.urs.cz/item/CS_URS_2021_01/58521113" TargetMode="External"/><Relationship Id="rId12" Type="http://schemas.openxmlformats.org/officeDocument/2006/relationships/hyperlink" Target="https://podminky.urs.cz/item/CS_URS_2021_01/59245296" TargetMode="External"/><Relationship Id="rId17" Type="http://schemas.openxmlformats.org/officeDocument/2006/relationships/hyperlink" Target="https://podminky.urs.cz/item/CS_URS_2021_01/916991121" TargetMode="External"/><Relationship Id="rId2" Type="http://schemas.openxmlformats.org/officeDocument/2006/relationships/hyperlink" Target="https://podminky.urs.cz/item/CS_URS_2021_01/113107242" TargetMode="External"/><Relationship Id="rId16" Type="http://schemas.openxmlformats.org/officeDocument/2006/relationships/hyperlink" Target="https://podminky.urs.cz/item/CS_URS_2021_01/59217034" TargetMode="External"/><Relationship Id="rId20" Type="http://schemas.openxmlformats.org/officeDocument/2006/relationships/hyperlink" Target="https://podminky.urs.cz/item/CS_URS_2021_02/997221645" TargetMode="External"/><Relationship Id="rId1" Type="http://schemas.openxmlformats.org/officeDocument/2006/relationships/hyperlink" Target="https://podminky.urs.cz/item/CS_URS_2021_01/113107181" TargetMode="External"/><Relationship Id="rId6" Type="http://schemas.openxmlformats.org/officeDocument/2006/relationships/hyperlink" Target="https://podminky.urs.cz/item/CS_URS_2021_01/561011111" TargetMode="External"/><Relationship Id="rId11" Type="http://schemas.openxmlformats.org/officeDocument/2006/relationships/hyperlink" Target="https://podminky.urs.cz/item/CS_URS_2021_01/596212312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1_01/451573111" TargetMode="External"/><Relationship Id="rId15" Type="http://schemas.openxmlformats.org/officeDocument/2006/relationships/hyperlink" Target="https://podminky.urs.cz/item/CS_URS_2021_01/916131213" TargetMode="External"/><Relationship Id="rId23" Type="http://schemas.openxmlformats.org/officeDocument/2006/relationships/printerSettings" Target="../printerSettings/printerSettings2.bin"/><Relationship Id="rId10" Type="http://schemas.openxmlformats.org/officeDocument/2006/relationships/hyperlink" Target="https://podminky.urs.cz/item/CS_URS_2021_01/59245015" TargetMode="External"/><Relationship Id="rId19" Type="http://schemas.openxmlformats.org/officeDocument/2006/relationships/hyperlink" Target="https://podminky.urs.cz/item/CS_URS_2021_01/997221551" TargetMode="External"/><Relationship Id="rId4" Type="http://schemas.openxmlformats.org/officeDocument/2006/relationships/hyperlink" Target="https://podminky.urs.cz/item/CS_URS_2021_01/181252305" TargetMode="External"/><Relationship Id="rId9" Type="http://schemas.openxmlformats.org/officeDocument/2006/relationships/hyperlink" Target="https://podminky.urs.cz/item/CS_URS_2021_01/596211111" TargetMode="External"/><Relationship Id="rId14" Type="http://schemas.openxmlformats.org/officeDocument/2006/relationships/hyperlink" Target="https://podminky.urs.cz/item/CS_URS_2021_01/899332111" TargetMode="External"/><Relationship Id="rId22" Type="http://schemas.openxmlformats.org/officeDocument/2006/relationships/hyperlink" Target="https://podminky.urs.cz/item/CS_URS_2021_01/99822511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6.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5" t="s">
        <v>14</v>
      </c>
      <c r="L5" s="326"/>
      <c r="M5" s="326"/>
      <c r="N5" s="326"/>
      <c r="O5" s="326"/>
      <c r="P5" s="326"/>
      <c r="Q5" s="326"/>
      <c r="R5" s="326"/>
      <c r="S5" s="326"/>
      <c r="T5" s="326"/>
      <c r="U5" s="326"/>
      <c r="V5" s="326"/>
      <c r="W5" s="326"/>
      <c r="X5" s="326"/>
      <c r="Y5" s="326"/>
      <c r="Z5" s="326"/>
      <c r="AA5" s="326"/>
      <c r="AB5" s="326"/>
      <c r="AC5" s="326"/>
      <c r="AD5" s="326"/>
      <c r="AE5" s="326"/>
      <c r="AF5" s="326"/>
      <c r="AG5" s="326"/>
      <c r="AH5" s="326"/>
      <c r="AI5" s="326"/>
      <c r="AJ5" s="326"/>
      <c r="AK5" s="326"/>
      <c r="AL5" s="326"/>
      <c r="AM5" s="326"/>
      <c r="AN5" s="326"/>
      <c r="AO5" s="326"/>
      <c r="AP5" s="23"/>
      <c r="AQ5" s="23"/>
      <c r="AR5" s="21"/>
      <c r="BE5" s="322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7" t="s">
        <v>17</v>
      </c>
      <c r="L6" s="326"/>
      <c r="M6" s="326"/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326"/>
      <c r="AD6" s="326"/>
      <c r="AE6" s="326"/>
      <c r="AF6" s="326"/>
      <c r="AG6" s="326"/>
      <c r="AH6" s="326"/>
      <c r="AI6" s="326"/>
      <c r="AJ6" s="326"/>
      <c r="AK6" s="326"/>
      <c r="AL6" s="326"/>
      <c r="AM6" s="326"/>
      <c r="AN6" s="326"/>
      <c r="AO6" s="326"/>
      <c r="AP6" s="23"/>
      <c r="AQ6" s="23"/>
      <c r="AR6" s="21"/>
      <c r="BE6" s="323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23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23"/>
      <c r="BS8" s="18" t="s">
        <v>6</v>
      </c>
    </row>
    <row r="9" spans="1:74" s="1" customFormat="1" ht="29.25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2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2" t="s">
        <v>29</v>
      </c>
      <c r="AO9" s="23"/>
      <c r="AP9" s="23"/>
      <c r="AQ9" s="23"/>
      <c r="AR9" s="21"/>
      <c r="BE9" s="323"/>
      <c r="BS9" s="18" t="s">
        <v>6</v>
      </c>
    </row>
    <row r="10" spans="1:74" s="1" customFormat="1" ht="12" customHeight="1">
      <c r="B10" s="22"/>
      <c r="C10" s="23"/>
      <c r="D10" s="30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3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3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3"/>
      <c r="BS12" s="18" t="s">
        <v>6</v>
      </c>
    </row>
    <row r="13" spans="1:74" s="1" customFormat="1" ht="12" customHeight="1">
      <c r="B13" s="22"/>
      <c r="C13" s="23"/>
      <c r="D13" s="30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31</v>
      </c>
      <c r="AL13" s="23"/>
      <c r="AM13" s="23"/>
      <c r="AN13" s="33" t="s">
        <v>37</v>
      </c>
      <c r="AO13" s="23"/>
      <c r="AP13" s="23"/>
      <c r="AQ13" s="23"/>
      <c r="AR13" s="21"/>
      <c r="BE13" s="323"/>
      <c r="BS13" s="18" t="s">
        <v>6</v>
      </c>
    </row>
    <row r="14" spans="1:74" ht="12.75">
      <c r="B14" s="22"/>
      <c r="C14" s="23"/>
      <c r="D14" s="23"/>
      <c r="E14" s="328" t="s">
        <v>37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0" t="s">
        <v>34</v>
      </c>
      <c r="AL14" s="23"/>
      <c r="AM14" s="23"/>
      <c r="AN14" s="33" t="s">
        <v>37</v>
      </c>
      <c r="AO14" s="23"/>
      <c r="AP14" s="23"/>
      <c r="AQ14" s="23"/>
      <c r="AR14" s="21"/>
      <c r="BE14" s="323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3"/>
      <c r="BS15" s="18" t="s">
        <v>4</v>
      </c>
    </row>
    <row r="16" spans="1:74" s="1" customFormat="1" ht="12" customHeight="1">
      <c r="B16" s="22"/>
      <c r="C16" s="23"/>
      <c r="D16" s="30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3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34</v>
      </c>
      <c r="AL17" s="23"/>
      <c r="AM17" s="23"/>
      <c r="AN17" s="28" t="s">
        <v>41</v>
      </c>
      <c r="AO17" s="23"/>
      <c r="AP17" s="23"/>
      <c r="AQ17" s="23"/>
      <c r="AR17" s="21"/>
      <c r="BE17" s="323"/>
      <c r="BS17" s="18" t="s">
        <v>42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3"/>
      <c r="BS18" s="18" t="s">
        <v>6</v>
      </c>
    </row>
    <row r="19" spans="1:71" s="1" customFormat="1" ht="12" customHeight="1">
      <c r="B19" s="22"/>
      <c r="C19" s="23"/>
      <c r="D19" s="30" t="s">
        <v>43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31</v>
      </c>
      <c r="AL19" s="23"/>
      <c r="AM19" s="23"/>
      <c r="AN19" s="28" t="s">
        <v>44</v>
      </c>
      <c r="AO19" s="23"/>
      <c r="AP19" s="23"/>
      <c r="AQ19" s="23"/>
      <c r="AR19" s="21"/>
      <c r="BE19" s="323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34</v>
      </c>
      <c r="AL20" s="23"/>
      <c r="AM20" s="23"/>
      <c r="AN20" s="28" t="s">
        <v>44</v>
      </c>
      <c r="AO20" s="23"/>
      <c r="AP20" s="23"/>
      <c r="AQ20" s="23"/>
      <c r="AR20" s="21"/>
      <c r="BE20" s="323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3"/>
    </row>
    <row r="22" spans="1:71" s="1" customFormat="1" ht="12" customHeight="1">
      <c r="B22" s="22"/>
      <c r="C22" s="23"/>
      <c r="D22" s="30" t="s">
        <v>46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3"/>
    </row>
    <row r="23" spans="1:71" s="1" customFormat="1" ht="47.25" customHeight="1">
      <c r="B23" s="22"/>
      <c r="C23" s="23"/>
      <c r="D23" s="23"/>
      <c r="E23" s="330" t="s">
        <v>47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O23" s="23"/>
      <c r="AP23" s="23"/>
      <c r="AQ23" s="23"/>
      <c r="AR23" s="21"/>
      <c r="BE23" s="323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3"/>
    </row>
    <row r="25" spans="1:71" s="1" customFormat="1" ht="6.95" customHeight="1">
      <c r="B25" s="22"/>
      <c r="C25" s="23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3"/>
      <c r="AQ25" s="23"/>
      <c r="AR25" s="21"/>
      <c r="BE25" s="323"/>
    </row>
    <row r="26" spans="1:71" s="2" customFormat="1" ht="25.9" customHeight="1">
      <c r="A26" s="36"/>
      <c r="B26" s="37"/>
      <c r="C26" s="38"/>
      <c r="D26" s="39" t="s">
        <v>48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31">
        <f>ROUND(AG54,2)</f>
        <v>0</v>
      </c>
      <c r="AL26" s="332"/>
      <c r="AM26" s="332"/>
      <c r="AN26" s="332"/>
      <c r="AO26" s="332"/>
      <c r="AP26" s="38"/>
      <c r="AQ26" s="38"/>
      <c r="AR26" s="41"/>
      <c r="BE26" s="323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23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33" t="s">
        <v>49</v>
      </c>
      <c r="M28" s="333"/>
      <c r="N28" s="333"/>
      <c r="O28" s="333"/>
      <c r="P28" s="333"/>
      <c r="Q28" s="38"/>
      <c r="R28" s="38"/>
      <c r="S28" s="38"/>
      <c r="T28" s="38"/>
      <c r="U28" s="38"/>
      <c r="V28" s="38"/>
      <c r="W28" s="333" t="s">
        <v>50</v>
      </c>
      <c r="X28" s="333"/>
      <c r="Y28" s="333"/>
      <c r="Z28" s="333"/>
      <c r="AA28" s="333"/>
      <c r="AB28" s="333"/>
      <c r="AC28" s="333"/>
      <c r="AD28" s="333"/>
      <c r="AE28" s="333"/>
      <c r="AF28" s="38"/>
      <c r="AG28" s="38"/>
      <c r="AH28" s="38"/>
      <c r="AI28" s="38"/>
      <c r="AJ28" s="38"/>
      <c r="AK28" s="333" t="s">
        <v>51</v>
      </c>
      <c r="AL28" s="333"/>
      <c r="AM28" s="333"/>
      <c r="AN28" s="333"/>
      <c r="AO28" s="333"/>
      <c r="AP28" s="38"/>
      <c r="AQ28" s="38"/>
      <c r="AR28" s="41"/>
      <c r="BE28" s="323"/>
    </row>
    <row r="29" spans="1:71" s="3" customFormat="1" ht="14.45" customHeight="1">
      <c r="B29" s="42"/>
      <c r="C29" s="43"/>
      <c r="D29" s="30" t="s">
        <v>52</v>
      </c>
      <c r="E29" s="43"/>
      <c r="F29" s="30" t="s">
        <v>53</v>
      </c>
      <c r="G29" s="43"/>
      <c r="H29" s="43"/>
      <c r="I29" s="43"/>
      <c r="J29" s="43"/>
      <c r="K29" s="43"/>
      <c r="L29" s="336">
        <v>0.21</v>
      </c>
      <c r="M29" s="335"/>
      <c r="N29" s="335"/>
      <c r="O29" s="335"/>
      <c r="P29" s="335"/>
      <c r="Q29" s="43"/>
      <c r="R29" s="43"/>
      <c r="S29" s="43"/>
      <c r="T29" s="43"/>
      <c r="U29" s="43"/>
      <c r="V29" s="43"/>
      <c r="W29" s="334">
        <f>ROUND(AZ54, 2)</f>
        <v>0</v>
      </c>
      <c r="X29" s="335"/>
      <c r="Y29" s="335"/>
      <c r="Z29" s="335"/>
      <c r="AA29" s="335"/>
      <c r="AB29" s="335"/>
      <c r="AC29" s="335"/>
      <c r="AD29" s="335"/>
      <c r="AE29" s="335"/>
      <c r="AF29" s="43"/>
      <c r="AG29" s="43"/>
      <c r="AH29" s="43"/>
      <c r="AI29" s="43"/>
      <c r="AJ29" s="43"/>
      <c r="AK29" s="334">
        <f>ROUND(AV54, 2)</f>
        <v>0</v>
      </c>
      <c r="AL29" s="335"/>
      <c r="AM29" s="335"/>
      <c r="AN29" s="335"/>
      <c r="AO29" s="335"/>
      <c r="AP29" s="43"/>
      <c r="AQ29" s="43"/>
      <c r="AR29" s="44"/>
      <c r="BE29" s="324"/>
    </row>
    <row r="30" spans="1:71" s="3" customFormat="1" ht="14.45" customHeight="1">
      <c r="B30" s="42"/>
      <c r="C30" s="43"/>
      <c r="D30" s="43"/>
      <c r="E30" s="43"/>
      <c r="F30" s="30" t="s">
        <v>54</v>
      </c>
      <c r="G30" s="43"/>
      <c r="H30" s="43"/>
      <c r="I30" s="43"/>
      <c r="J30" s="43"/>
      <c r="K30" s="43"/>
      <c r="L30" s="336">
        <v>0.15</v>
      </c>
      <c r="M30" s="335"/>
      <c r="N30" s="335"/>
      <c r="O30" s="335"/>
      <c r="P30" s="335"/>
      <c r="Q30" s="43"/>
      <c r="R30" s="43"/>
      <c r="S30" s="43"/>
      <c r="T30" s="43"/>
      <c r="U30" s="43"/>
      <c r="V30" s="43"/>
      <c r="W30" s="334">
        <f>ROUND(BA54, 2)</f>
        <v>0</v>
      </c>
      <c r="X30" s="335"/>
      <c r="Y30" s="335"/>
      <c r="Z30" s="335"/>
      <c r="AA30" s="335"/>
      <c r="AB30" s="335"/>
      <c r="AC30" s="335"/>
      <c r="AD30" s="335"/>
      <c r="AE30" s="335"/>
      <c r="AF30" s="43"/>
      <c r="AG30" s="43"/>
      <c r="AH30" s="43"/>
      <c r="AI30" s="43"/>
      <c r="AJ30" s="43"/>
      <c r="AK30" s="334">
        <f>ROUND(AW54, 2)</f>
        <v>0</v>
      </c>
      <c r="AL30" s="335"/>
      <c r="AM30" s="335"/>
      <c r="AN30" s="335"/>
      <c r="AO30" s="335"/>
      <c r="AP30" s="43"/>
      <c r="AQ30" s="43"/>
      <c r="AR30" s="44"/>
      <c r="BE30" s="324"/>
    </row>
    <row r="31" spans="1:71" s="3" customFormat="1" ht="14.45" hidden="1" customHeight="1">
      <c r="B31" s="42"/>
      <c r="C31" s="43"/>
      <c r="D31" s="43"/>
      <c r="E31" s="43"/>
      <c r="F31" s="30" t="s">
        <v>55</v>
      </c>
      <c r="G31" s="43"/>
      <c r="H31" s="43"/>
      <c r="I31" s="43"/>
      <c r="J31" s="43"/>
      <c r="K31" s="43"/>
      <c r="L31" s="336">
        <v>0.21</v>
      </c>
      <c r="M31" s="335"/>
      <c r="N31" s="335"/>
      <c r="O31" s="335"/>
      <c r="P31" s="335"/>
      <c r="Q31" s="43"/>
      <c r="R31" s="43"/>
      <c r="S31" s="43"/>
      <c r="T31" s="43"/>
      <c r="U31" s="43"/>
      <c r="V31" s="43"/>
      <c r="W31" s="334">
        <f>ROUND(BB54, 2)</f>
        <v>0</v>
      </c>
      <c r="X31" s="335"/>
      <c r="Y31" s="335"/>
      <c r="Z31" s="335"/>
      <c r="AA31" s="335"/>
      <c r="AB31" s="335"/>
      <c r="AC31" s="335"/>
      <c r="AD31" s="335"/>
      <c r="AE31" s="335"/>
      <c r="AF31" s="43"/>
      <c r="AG31" s="43"/>
      <c r="AH31" s="43"/>
      <c r="AI31" s="43"/>
      <c r="AJ31" s="43"/>
      <c r="AK31" s="334">
        <v>0</v>
      </c>
      <c r="AL31" s="335"/>
      <c r="AM31" s="335"/>
      <c r="AN31" s="335"/>
      <c r="AO31" s="335"/>
      <c r="AP31" s="43"/>
      <c r="AQ31" s="43"/>
      <c r="AR31" s="44"/>
      <c r="BE31" s="324"/>
    </row>
    <row r="32" spans="1:71" s="3" customFormat="1" ht="14.45" hidden="1" customHeight="1">
      <c r="B32" s="42"/>
      <c r="C32" s="43"/>
      <c r="D32" s="43"/>
      <c r="E32" s="43"/>
      <c r="F32" s="30" t="s">
        <v>56</v>
      </c>
      <c r="G32" s="43"/>
      <c r="H32" s="43"/>
      <c r="I32" s="43"/>
      <c r="J32" s="43"/>
      <c r="K32" s="43"/>
      <c r="L32" s="336">
        <v>0.15</v>
      </c>
      <c r="M32" s="335"/>
      <c r="N32" s="335"/>
      <c r="O32" s="335"/>
      <c r="P32" s="335"/>
      <c r="Q32" s="43"/>
      <c r="R32" s="43"/>
      <c r="S32" s="43"/>
      <c r="T32" s="43"/>
      <c r="U32" s="43"/>
      <c r="V32" s="43"/>
      <c r="W32" s="334">
        <f>ROUND(BC54, 2)</f>
        <v>0</v>
      </c>
      <c r="X32" s="335"/>
      <c r="Y32" s="335"/>
      <c r="Z32" s="335"/>
      <c r="AA32" s="335"/>
      <c r="AB32" s="335"/>
      <c r="AC32" s="335"/>
      <c r="AD32" s="335"/>
      <c r="AE32" s="335"/>
      <c r="AF32" s="43"/>
      <c r="AG32" s="43"/>
      <c r="AH32" s="43"/>
      <c r="AI32" s="43"/>
      <c r="AJ32" s="43"/>
      <c r="AK32" s="334">
        <v>0</v>
      </c>
      <c r="AL32" s="335"/>
      <c r="AM32" s="335"/>
      <c r="AN32" s="335"/>
      <c r="AO32" s="335"/>
      <c r="AP32" s="43"/>
      <c r="AQ32" s="43"/>
      <c r="AR32" s="44"/>
      <c r="BE32" s="324"/>
    </row>
    <row r="33" spans="1:57" s="3" customFormat="1" ht="14.45" hidden="1" customHeight="1">
      <c r="B33" s="42"/>
      <c r="C33" s="43"/>
      <c r="D33" s="43"/>
      <c r="E33" s="43"/>
      <c r="F33" s="30" t="s">
        <v>57</v>
      </c>
      <c r="G33" s="43"/>
      <c r="H33" s="43"/>
      <c r="I33" s="43"/>
      <c r="J33" s="43"/>
      <c r="K33" s="43"/>
      <c r="L33" s="336">
        <v>0</v>
      </c>
      <c r="M33" s="335"/>
      <c r="N33" s="335"/>
      <c r="O33" s="335"/>
      <c r="P33" s="335"/>
      <c r="Q33" s="43"/>
      <c r="R33" s="43"/>
      <c r="S33" s="43"/>
      <c r="T33" s="43"/>
      <c r="U33" s="43"/>
      <c r="V33" s="43"/>
      <c r="W33" s="334">
        <f>ROUND(BD54, 2)</f>
        <v>0</v>
      </c>
      <c r="X33" s="335"/>
      <c r="Y33" s="335"/>
      <c r="Z33" s="335"/>
      <c r="AA33" s="335"/>
      <c r="AB33" s="335"/>
      <c r="AC33" s="335"/>
      <c r="AD33" s="335"/>
      <c r="AE33" s="335"/>
      <c r="AF33" s="43"/>
      <c r="AG33" s="43"/>
      <c r="AH33" s="43"/>
      <c r="AI33" s="43"/>
      <c r="AJ33" s="43"/>
      <c r="AK33" s="334">
        <v>0</v>
      </c>
      <c r="AL33" s="335"/>
      <c r="AM33" s="335"/>
      <c r="AN33" s="335"/>
      <c r="AO33" s="335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58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59</v>
      </c>
      <c r="U35" s="47"/>
      <c r="V35" s="47"/>
      <c r="W35" s="47"/>
      <c r="X35" s="337" t="s">
        <v>60</v>
      </c>
      <c r="Y35" s="338"/>
      <c r="Z35" s="338"/>
      <c r="AA35" s="338"/>
      <c r="AB35" s="338"/>
      <c r="AC35" s="47"/>
      <c r="AD35" s="47"/>
      <c r="AE35" s="47"/>
      <c r="AF35" s="47"/>
      <c r="AG35" s="47"/>
      <c r="AH35" s="47"/>
      <c r="AI35" s="47"/>
      <c r="AJ35" s="47"/>
      <c r="AK35" s="339">
        <f>SUM(AK26:AK33)</f>
        <v>0</v>
      </c>
      <c r="AL35" s="338"/>
      <c r="AM35" s="338"/>
      <c r="AN35" s="338"/>
      <c r="AO35" s="340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4" t="s">
        <v>61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0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2120_DVZ_Urgent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1" t="str">
        <f>K6</f>
        <v>OPRAVA ZPEVNĚNÝCH PLOCH URGENTNÍ PŘÍJEM</v>
      </c>
      <c r="M45" s="342"/>
      <c r="N45" s="342"/>
      <c r="O45" s="342"/>
      <c r="P45" s="342"/>
      <c r="Q45" s="342"/>
      <c r="R45" s="342"/>
      <c r="S45" s="342"/>
      <c r="T45" s="342"/>
      <c r="U45" s="342"/>
      <c r="V45" s="342"/>
      <c r="W45" s="342"/>
      <c r="X45" s="342"/>
      <c r="Y45" s="342"/>
      <c r="Z45" s="342"/>
      <c r="AA45" s="342"/>
      <c r="AB45" s="342"/>
      <c r="AC45" s="342"/>
      <c r="AD45" s="342"/>
      <c r="AE45" s="342"/>
      <c r="AF45" s="342"/>
      <c r="AG45" s="342"/>
      <c r="AH45" s="342"/>
      <c r="AI45" s="342"/>
      <c r="AJ45" s="342"/>
      <c r="AK45" s="342"/>
      <c r="AL45" s="342"/>
      <c r="AM45" s="342"/>
      <c r="AN45" s="342"/>
      <c r="AO45" s="342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0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Česká Lípa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24</v>
      </c>
      <c r="AJ47" s="38"/>
      <c r="AK47" s="38"/>
      <c r="AL47" s="38"/>
      <c r="AM47" s="343" t="str">
        <f>IF(AN8= "","",AN8)</f>
        <v>31. 7. 2021</v>
      </c>
      <c r="AN47" s="34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0" t="s">
        <v>30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Nemocnice s poliklinikou Česká Lípa, a.s.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38</v>
      </c>
      <c r="AJ49" s="38"/>
      <c r="AK49" s="38"/>
      <c r="AL49" s="38"/>
      <c r="AM49" s="344" t="str">
        <f>IF(E17="","",E17)</f>
        <v>STORING spol. s ro.o.</v>
      </c>
      <c r="AN49" s="345"/>
      <c r="AO49" s="345"/>
      <c r="AP49" s="345"/>
      <c r="AQ49" s="38"/>
      <c r="AR49" s="41"/>
      <c r="AS49" s="346" t="s">
        <v>62</v>
      </c>
      <c r="AT49" s="34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0" t="s">
        <v>36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43</v>
      </c>
      <c r="AJ50" s="38"/>
      <c r="AK50" s="38"/>
      <c r="AL50" s="38"/>
      <c r="AM50" s="344" t="str">
        <f>IF(E20="","",E20)</f>
        <v>Zuzana Morávková</v>
      </c>
      <c r="AN50" s="345"/>
      <c r="AO50" s="345"/>
      <c r="AP50" s="345"/>
      <c r="AQ50" s="38"/>
      <c r="AR50" s="41"/>
      <c r="AS50" s="348"/>
      <c r="AT50" s="34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0"/>
      <c r="AT51" s="35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2" t="s">
        <v>63</v>
      </c>
      <c r="D52" s="353"/>
      <c r="E52" s="353"/>
      <c r="F52" s="353"/>
      <c r="G52" s="353"/>
      <c r="H52" s="68"/>
      <c r="I52" s="354" t="s">
        <v>64</v>
      </c>
      <c r="J52" s="353"/>
      <c r="K52" s="353"/>
      <c r="L52" s="353"/>
      <c r="M52" s="353"/>
      <c r="N52" s="353"/>
      <c r="O52" s="353"/>
      <c r="P52" s="353"/>
      <c r="Q52" s="353"/>
      <c r="R52" s="353"/>
      <c r="S52" s="353"/>
      <c r="T52" s="353"/>
      <c r="U52" s="353"/>
      <c r="V52" s="353"/>
      <c r="W52" s="353"/>
      <c r="X52" s="353"/>
      <c r="Y52" s="353"/>
      <c r="Z52" s="353"/>
      <c r="AA52" s="353"/>
      <c r="AB52" s="353"/>
      <c r="AC52" s="353"/>
      <c r="AD52" s="353"/>
      <c r="AE52" s="353"/>
      <c r="AF52" s="353"/>
      <c r="AG52" s="355" t="s">
        <v>65</v>
      </c>
      <c r="AH52" s="353"/>
      <c r="AI52" s="353"/>
      <c r="AJ52" s="353"/>
      <c r="AK52" s="353"/>
      <c r="AL52" s="353"/>
      <c r="AM52" s="353"/>
      <c r="AN52" s="354" t="s">
        <v>66</v>
      </c>
      <c r="AO52" s="353"/>
      <c r="AP52" s="353"/>
      <c r="AQ52" s="69" t="s">
        <v>67</v>
      </c>
      <c r="AR52" s="41"/>
      <c r="AS52" s="70" t="s">
        <v>68</v>
      </c>
      <c r="AT52" s="71" t="s">
        <v>69</v>
      </c>
      <c r="AU52" s="71" t="s">
        <v>70</v>
      </c>
      <c r="AV52" s="71" t="s">
        <v>71</v>
      </c>
      <c r="AW52" s="71" t="s">
        <v>72</v>
      </c>
      <c r="AX52" s="71" t="s">
        <v>73</v>
      </c>
      <c r="AY52" s="71" t="s">
        <v>74</v>
      </c>
      <c r="AZ52" s="71" t="s">
        <v>75</v>
      </c>
      <c r="BA52" s="71" t="s">
        <v>76</v>
      </c>
      <c r="BB52" s="71" t="s">
        <v>77</v>
      </c>
      <c r="BC52" s="71" t="s">
        <v>78</v>
      </c>
      <c r="BD52" s="72" t="s">
        <v>79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80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9">
        <f>ROUND(SUM(AG55:AG56),2)</f>
        <v>0</v>
      </c>
      <c r="AH54" s="359"/>
      <c r="AI54" s="359"/>
      <c r="AJ54" s="359"/>
      <c r="AK54" s="359"/>
      <c r="AL54" s="359"/>
      <c r="AM54" s="359"/>
      <c r="AN54" s="360">
        <f>SUM(AG54,AT54)</f>
        <v>0</v>
      </c>
      <c r="AO54" s="360"/>
      <c r="AP54" s="360"/>
      <c r="AQ54" s="80" t="s">
        <v>44</v>
      </c>
      <c r="AR54" s="81"/>
      <c r="AS54" s="82">
        <f>ROUND(SUM(AS55:AS56),2)</f>
        <v>0</v>
      </c>
      <c r="AT54" s="83">
        <f>ROUND(SUM(AV54:AW54),2)</f>
        <v>0</v>
      </c>
      <c r="AU54" s="84">
        <f>ROUND(SUM(AU55:AU56),5)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ROUND(SUM(AZ55:AZ56),2)</f>
        <v>0</v>
      </c>
      <c r="BA54" s="83">
        <f>ROUND(SUM(BA55:BA56),2)</f>
        <v>0</v>
      </c>
      <c r="BB54" s="83">
        <f>ROUND(SUM(BB55:BB56),2)</f>
        <v>0</v>
      </c>
      <c r="BC54" s="83">
        <f>ROUND(SUM(BC55:BC56),2)</f>
        <v>0</v>
      </c>
      <c r="BD54" s="85">
        <f>ROUND(SUM(BD55:BD56),2)</f>
        <v>0</v>
      </c>
      <c r="BS54" s="86" t="s">
        <v>81</v>
      </c>
      <c r="BT54" s="86" t="s">
        <v>82</v>
      </c>
      <c r="BU54" s="87" t="s">
        <v>83</v>
      </c>
      <c r="BV54" s="86" t="s">
        <v>84</v>
      </c>
      <c r="BW54" s="86" t="s">
        <v>5</v>
      </c>
      <c r="BX54" s="86" t="s">
        <v>85</v>
      </c>
      <c r="CL54" s="86" t="s">
        <v>19</v>
      </c>
    </row>
    <row r="55" spans="1:91" s="7" customFormat="1" ht="16.5" customHeight="1">
      <c r="A55" s="88" t="s">
        <v>86</v>
      </c>
      <c r="B55" s="89"/>
      <c r="C55" s="90"/>
      <c r="D55" s="358" t="s">
        <v>87</v>
      </c>
      <c r="E55" s="358"/>
      <c r="F55" s="358"/>
      <c r="G55" s="358"/>
      <c r="H55" s="358"/>
      <c r="I55" s="91"/>
      <c r="J55" s="358" t="s">
        <v>88</v>
      </c>
      <c r="K55" s="358"/>
      <c r="L55" s="358"/>
      <c r="M55" s="358"/>
      <c r="N55" s="358"/>
      <c r="O55" s="358"/>
      <c r="P55" s="358"/>
      <c r="Q55" s="358"/>
      <c r="R55" s="358"/>
      <c r="S55" s="358"/>
      <c r="T55" s="358"/>
      <c r="U55" s="358"/>
      <c r="V55" s="358"/>
      <c r="W55" s="358"/>
      <c r="X55" s="358"/>
      <c r="Y55" s="358"/>
      <c r="Z55" s="358"/>
      <c r="AA55" s="358"/>
      <c r="AB55" s="358"/>
      <c r="AC55" s="358"/>
      <c r="AD55" s="358"/>
      <c r="AE55" s="358"/>
      <c r="AF55" s="358"/>
      <c r="AG55" s="356">
        <f>'D1.05 - Zpevněné plochy U...'!J30</f>
        <v>0</v>
      </c>
      <c r="AH55" s="357"/>
      <c r="AI55" s="357"/>
      <c r="AJ55" s="357"/>
      <c r="AK55" s="357"/>
      <c r="AL55" s="357"/>
      <c r="AM55" s="357"/>
      <c r="AN55" s="356">
        <f>SUM(AG55,AT55)</f>
        <v>0</v>
      </c>
      <c r="AO55" s="357"/>
      <c r="AP55" s="357"/>
      <c r="AQ55" s="92" t="s">
        <v>89</v>
      </c>
      <c r="AR55" s="93"/>
      <c r="AS55" s="94">
        <v>0</v>
      </c>
      <c r="AT55" s="95">
        <f>ROUND(SUM(AV55:AW55),2)</f>
        <v>0</v>
      </c>
      <c r="AU55" s="96">
        <f>'D1.05 - Zpevněné plochy U...'!P87</f>
        <v>0</v>
      </c>
      <c r="AV55" s="95">
        <f>'D1.05 - Zpevněné plochy U...'!J33</f>
        <v>0</v>
      </c>
      <c r="AW55" s="95">
        <f>'D1.05 - Zpevněné plochy U...'!J34</f>
        <v>0</v>
      </c>
      <c r="AX55" s="95">
        <f>'D1.05 - Zpevněné plochy U...'!J35</f>
        <v>0</v>
      </c>
      <c r="AY55" s="95">
        <f>'D1.05 - Zpevněné plochy U...'!J36</f>
        <v>0</v>
      </c>
      <c r="AZ55" s="95">
        <f>'D1.05 - Zpevněné plochy U...'!F33</f>
        <v>0</v>
      </c>
      <c r="BA55" s="95">
        <f>'D1.05 - Zpevněné plochy U...'!F34</f>
        <v>0</v>
      </c>
      <c r="BB55" s="95">
        <f>'D1.05 - Zpevněné plochy U...'!F35</f>
        <v>0</v>
      </c>
      <c r="BC55" s="95">
        <f>'D1.05 - Zpevněné plochy U...'!F36</f>
        <v>0</v>
      </c>
      <c r="BD55" s="97">
        <f>'D1.05 - Zpevněné plochy U...'!F37</f>
        <v>0</v>
      </c>
      <c r="BT55" s="98" t="s">
        <v>90</v>
      </c>
      <c r="BV55" s="98" t="s">
        <v>84</v>
      </c>
      <c r="BW55" s="98" t="s">
        <v>91</v>
      </c>
      <c r="BX55" s="98" t="s">
        <v>5</v>
      </c>
      <c r="CL55" s="98" t="s">
        <v>44</v>
      </c>
      <c r="CM55" s="98" t="s">
        <v>92</v>
      </c>
    </row>
    <row r="56" spans="1:91" s="7" customFormat="1" ht="16.5" customHeight="1">
      <c r="A56" s="88" t="s">
        <v>86</v>
      </c>
      <c r="B56" s="89"/>
      <c r="C56" s="90"/>
      <c r="D56" s="358" t="s">
        <v>93</v>
      </c>
      <c r="E56" s="358"/>
      <c r="F56" s="358"/>
      <c r="G56" s="358"/>
      <c r="H56" s="358"/>
      <c r="I56" s="91"/>
      <c r="J56" s="358" t="s">
        <v>94</v>
      </c>
      <c r="K56" s="358"/>
      <c r="L56" s="358"/>
      <c r="M56" s="358"/>
      <c r="N56" s="358"/>
      <c r="O56" s="358"/>
      <c r="P56" s="358"/>
      <c r="Q56" s="358"/>
      <c r="R56" s="358"/>
      <c r="S56" s="358"/>
      <c r="T56" s="358"/>
      <c r="U56" s="358"/>
      <c r="V56" s="358"/>
      <c r="W56" s="358"/>
      <c r="X56" s="358"/>
      <c r="Y56" s="358"/>
      <c r="Z56" s="358"/>
      <c r="AA56" s="358"/>
      <c r="AB56" s="358"/>
      <c r="AC56" s="358"/>
      <c r="AD56" s="358"/>
      <c r="AE56" s="358"/>
      <c r="AF56" s="358"/>
      <c r="AG56" s="356">
        <f>'VORN - Vedlejší a ostatní...'!J30</f>
        <v>0</v>
      </c>
      <c r="AH56" s="357"/>
      <c r="AI56" s="357"/>
      <c r="AJ56" s="357"/>
      <c r="AK56" s="357"/>
      <c r="AL56" s="357"/>
      <c r="AM56" s="357"/>
      <c r="AN56" s="356">
        <f>SUM(AG56,AT56)</f>
        <v>0</v>
      </c>
      <c r="AO56" s="357"/>
      <c r="AP56" s="357"/>
      <c r="AQ56" s="92" t="s">
        <v>89</v>
      </c>
      <c r="AR56" s="93"/>
      <c r="AS56" s="99">
        <v>0</v>
      </c>
      <c r="AT56" s="100">
        <f>ROUND(SUM(AV56:AW56),2)</f>
        <v>0</v>
      </c>
      <c r="AU56" s="101">
        <f>'VORN - Vedlejší a ostatní...'!P85</f>
        <v>0</v>
      </c>
      <c r="AV56" s="100">
        <f>'VORN - Vedlejší a ostatní...'!J33</f>
        <v>0</v>
      </c>
      <c r="AW56" s="100">
        <f>'VORN - Vedlejší a ostatní...'!J34</f>
        <v>0</v>
      </c>
      <c r="AX56" s="100">
        <f>'VORN - Vedlejší a ostatní...'!J35</f>
        <v>0</v>
      </c>
      <c r="AY56" s="100">
        <f>'VORN - Vedlejší a ostatní...'!J36</f>
        <v>0</v>
      </c>
      <c r="AZ56" s="100">
        <f>'VORN - Vedlejší a ostatní...'!F33</f>
        <v>0</v>
      </c>
      <c r="BA56" s="100">
        <f>'VORN - Vedlejší a ostatní...'!F34</f>
        <v>0</v>
      </c>
      <c r="BB56" s="100">
        <f>'VORN - Vedlejší a ostatní...'!F35</f>
        <v>0</v>
      </c>
      <c r="BC56" s="100">
        <f>'VORN - Vedlejší a ostatní...'!F36</f>
        <v>0</v>
      </c>
      <c r="BD56" s="102">
        <f>'VORN - Vedlejší a ostatní...'!F37</f>
        <v>0</v>
      </c>
      <c r="BT56" s="98" t="s">
        <v>90</v>
      </c>
      <c r="BV56" s="98" t="s">
        <v>84</v>
      </c>
      <c r="BW56" s="98" t="s">
        <v>95</v>
      </c>
      <c r="BX56" s="98" t="s">
        <v>5</v>
      </c>
      <c r="CL56" s="98" t="s">
        <v>44</v>
      </c>
      <c r="CM56" s="98" t="s">
        <v>92</v>
      </c>
    </row>
    <row r="57" spans="1:91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pans="1:91" s="2" customFormat="1" ht="6.95" customHeight="1">
      <c r="A58" s="36"/>
      <c r="B58" s="49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algorithmName="SHA-512" hashValue="4U1n0kvXPRgTY+0ObvFjWEnyOEjL8qKTsEaBPNMRdk3fOr3dYBtwJSDPstI3roo65dRNUGXFHokIUUs24RWORw==" saltValue="FUWgMX7ash603dLm3ChF7eqeWdlmB1vovby2jMc4lkt51gsfrSGHa7EwfgIYofCyTeKUXV+8NYUSln+rDW6NU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D1.05 - Zpevněné plochy U...'!C2" display="/" xr:uid="{00000000-0004-0000-0000-000000000000}"/>
    <hyperlink ref="A56" location="'VORN - Vedlejší a ostatní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80"/>
  <sheetViews>
    <sheetView showGridLines="0" workbookViewId="0"/>
  </sheetViews>
  <sheetFormatPr defaultRowHeight="16.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92</v>
      </c>
    </row>
    <row r="4" spans="1:46" s="1" customFormat="1" ht="24.95" customHeight="1">
      <c r="B4" s="21"/>
      <c r="D4" s="105" t="s">
        <v>96</v>
      </c>
      <c r="L4" s="21"/>
      <c r="M4" s="10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2" t="str">
        <f>'Rekapitulace stavby'!K6</f>
        <v>OPRAVA ZPEVNĚNÝCH PLOCH URGENTNÍ PŘÍJEM</v>
      </c>
      <c r="F7" s="363"/>
      <c r="G7" s="363"/>
      <c r="H7" s="363"/>
      <c r="L7" s="21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4" t="s">
        <v>98</v>
      </c>
      <c r="F9" s="365"/>
      <c r="G9" s="365"/>
      <c r="H9" s="36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44</v>
      </c>
      <c r="G11" s="36"/>
      <c r="H11" s="36"/>
      <c r="I11" s="107" t="s">
        <v>20</v>
      </c>
      <c r="J11" s="109" t="s">
        <v>44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31. 7. 2021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32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33</v>
      </c>
      <c r="F15" s="36"/>
      <c r="G15" s="36"/>
      <c r="H15" s="36"/>
      <c r="I15" s="107" t="s">
        <v>34</v>
      </c>
      <c r="J15" s="109" t="s">
        <v>35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36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6" t="str">
        <f>'Rekapitulace stavby'!E14</f>
        <v>Vyplň údaj</v>
      </c>
      <c r="F18" s="367"/>
      <c r="G18" s="367"/>
      <c r="H18" s="367"/>
      <c r="I18" s="107" t="s">
        <v>34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38</v>
      </c>
      <c r="E20" s="36"/>
      <c r="F20" s="36"/>
      <c r="G20" s="36"/>
      <c r="H20" s="36"/>
      <c r="I20" s="107" t="s">
        <v>31</v>
      </c>
      <c r="J20" s="109" t="s">
        <v>39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40</v>
      </c>
      <c r="F21" s="36"/>
      <c r="G21" s="36"/>
      <c r="H21" s="36"/>
      <c r="I21" s="107" t="s">
        <v>34</v>
      </c>
      <c r="J21" s="109" t="s">
        <v>41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43</v>
      </c>
      <c r="E23" s="36"/>
      <c r="F23" s="36"/>
      <c r="G23" s="36"/>
      <c r="H23" s="36"/>
      <c r="I23" s="107" t="s">
        <v>31</v>
      </c>
      <c r="J23" s="109" t="s">
        <v>44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45</v>
      </c>
      <c r="F24" s="36"/>
      <c r="G24" s="36"/>
      <c r="H24" s="36"/>
      <c r="I24" s="107" t="s">
        <v>34</v>
      </c>
      <c r="J24" s="109" t="s">
        <v>44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customHeight="1">
      <c r="A27" s="111"/>
      <c r="B27" s="112"/>
      <c r="C27" s="111"/>
      <c r="D27" s="111"/>
      <c r="E27" s="368" t="s">
        <v>47</v>
      </c>
      <c r="F27" s="368"/>
      <c r="G27" s="368"/>
      <c r="H27" s="36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48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50</v>
      </c>
      <c r="G32" s="36"/>
      <c r="H32" s="36"/>
      <c r="I32" s="117" t="s">
        <v>49</v>
      </c>
      <c r="J32" s="117" t="s">
        <v>51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52</v>
      </c>
      <c r="E33" s="107" t="s">
        <v>53</v>
      </c>
      <c r="F33" s="119">
        <f>ROUND((SUM(BE87:BE179)),  2)</f>
        <v>0</v>
      </c>
      <c r="G33" s="36"/>
      <c r="H33" s="36"/>
      <c r="I33" s="120">
        <v>0.21</v>
      </c>
      <c r="J33" s="119">
        <f>ROUND(((SUM(BE87:BE179))*I33),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54</v>
      </c>
      <c r="F34" s="119">
        <f>ROUND((SUM(BF87:BF179)),  2)</f>
        <v>0</v>
      </c>
      <c r="G34" s="36"/>
      <c r="H34" s="36"/>
      <c r="I34" s="120">
        <v>0.15</v>
      </c>
      <c r="J34" s="119">
        <f>ROUND(((SUM(BF87:BF179))*I34),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55</v>
      </c>
      <c r="F35" s="119">
        <f>ROUND((SUM(BG87:BG179)),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56</v>
      </c>
      <c r="F36" s="119">
        <f>ROUND((SUM(BH87:BH179)),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57</v>
      </c>
      <c r="F37" s="119">
        <f>ROUND((SUM(BI87:BI179)),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58</v>
      </c>
      <c r="E39" s="123"/>
      <c r="F39" s="123"/>
      <c r="G39" s="124" t="s">
        <v>59</v>
      </c>
      <c r="H39" s="125" t="s">
        <v>60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69" t="str">
        <f>E7</f>
        <v>OPRAVA ZPEVNĚNÝCH PLOCH URGENTNÍ PŘÍJEM</v>
      </c>
      <c r="F48" s="370"/>
      <c r="G48" s="370"/>
      <c r="H48" s="37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D1.05 - Zpevněné plochy Urgentního příjmu</v>
      </c>
      <c r="F50" s="371"/>
      <c r="G50" s="371"/>
      <c r="H50" s="37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Česká Lípa</v>
      </c>
      <c r="G52" s="38"/>
      <c r="H52" s="38"/>
      <c r="I52" s="30" t="s">
        <v>24</v>
      </c>
      <c r="J52" s="61" t="str">
        <f>IF(J12="","",J12)</f>
        <v>31. 7. 2021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Nemocnice s poliklinikou Česká Lípa, a.s.</v>
      </c>
      <c r="G54" s="38"/>
      <c r="H54" s="38"/>
      <c r="I54" s="30" t="s">
        <v>38</v>
      </c>
      <c r="J54" s="34" t="str">
        <f>E21</f>
        <v>STORING spol. s ro.o.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Zuzana Morávková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80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6"/>
      <c r="C60" s="137"/>
      <c r="D60" s="138" t="s">
        <v>103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104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105</v>
      </c>
      <c r="E62" s="145"/>
      <c r="F62" s="145"/>
      <c r="G62" s="145"/>
      <c r="H62" s="145"/>
      <c r="I62" s="145"/>
      <c r="J62" s="146">
        <f>J109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106</v>
      </c>
      <c r="E63" s="145"/>
      <c r="F63" s="145"/>
      <c r="G63" s="145"/>
      <c r="H63" s="145"/>
      <c r="I63" s="145"/>
      <c r="J63" s="146">
        <f>J113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107</v>
      </c>
      <c r="E64" s="145"/>
      <c r="F64" s="145"/>
      <c r="G64" s="145"/>
      <c r="H64" s="145"/>
      <c r="I64" s="145"/>
      <c r="J64" s="146">
        <f>J141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108</v>
      </c>
      <c r="E65" s="145"/>
      <c r="F65" s="145"/>
      <c r="G65" s="145"/>
      <c r="H65" s="145"/>
      <c r="I65" s="145"/>
      <c r="J65" s="146">
        <f>J148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109</v>
      </c>
      <c r="E66" s="145"/>
      <c r="F66" s="145"/>
      <c r="G66" s="145"/>
      <c r="H66" s="145"/>
      <c r="I66" s="145"/>
      <c r="J66" s="146">
        <f>J161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110</v>
      </c>
      <c r="E67" s="145"/>
      <c r="F67" s="145"/>
      <c r="G67" s="145"/>
      <c r="H67" s="145"/>
      <c r="I67" s="145"/>
      <c r="J67" s="146">
        <f>J177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4" t="s">
        <v>111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69" t="str">
        <f>E7</f>
        <v>OPRAVA ZPEVNĚNÝCH PLOCH URGENTNÍ PŘÍJEM</v>
      </c>
      <c r="F77" s="370"/>
      <c r="G77" s="370"/>
      <c r="H77" s="370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0" t="s">
        <v>97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41" t="str">
        <f>E9</f>
        <v>D1.05 - Zpevněné plochy Urgentního příjmu</v>
      </c>
      <c r="F79" s="371"/>
      <c r="G79" s="371"/>
      <c r="H79" s="371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0" t="s">
        <v>22</v>
      </c>
      <c r="D81" s="38"/>
      <c r="E81" s="38"/>
      <c r="F81" s="28" t="str">
        <f>F12</f>
        <v>Česká Lípa</v>
      </c>
      <c r="G81" s="38"/>
      <c r="H81" s="38"/>
      <c r="I81" s="30" t="s">
        <v>24</v>
      </c>
      <c r="J81" s="61" t="str">
        <f>IF(J12="","",J12)</f>
        <v>31. 7. 2021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25.7" customHeight="1">
      <c r="A83" s="36"/>
      <c r="B83" s="37"/>
      <c r="C83" s="30" t="s">
        <v>30</v>
      </c>
      <c r="D83" s="38"/>
      <c r="E83" s="38"/>
      <c r="F83" s="28" t="str">
        <f>E15</f>
        <v>Nemocnice s poliklinikou Česká Lípa, a.s.</v>
      </c>
      <c r="G83" s="38"/>
      <c r="H83" s="38"/>
      <c r="I83" s="30" t="s">
        <v>38</v>
      </c>
      <c r="J83" s="34" t="str">
        <f>E21</f>
        <v>STORING spol. s ro.o.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0" t="s">
        <v>36</v>
      </c>
      <c r="D84" s="38"/>
      <c r="E84" s="38"/>
      <c r="F84" s="28" t="str">
        <f>IF(E18="","",E18)</f>
        <v>Vyplň údaj</v>
      </c>
      <c r="G84" s="38"/>
      <c r="H84" s="38"/>
      <c r="I84" s="30" t="s">
        <v>43</v>
      </c>
      <c r="J84" s="34" t="str">
        <f>E24</f>
        <v>Zuzana Morávková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112</v>
      </c>
      <c r="D86" s="151" t="s">
        <v>67</v>
      </c>
      <c r="E86" s="151" t="s">
        <v>63</v>
      </c>
      <c r="F86" s="151" t="s">
        <v>64</v>
      </c>
      <c r="G86" s="151" t="s">
        <v>113</v>
      </c>
      <c r="H86" s="151" t="s">
        <v>114</v>
      </c>
      <c r="I86" s="151" t="s">
        <v>115</v>
      </c>
      <c r="J86" s="151" t="s">
        <v>101</v>
      </c>
      <c r="K86" s="152" t="s">
        <v>116</v>
      </c>
      <c r="L86" s="153"/>
      <c r="M86" s="70" t="s">
        <v>44</v>
      </c>
      <c r="N86" s="71" t="s">
        <v>52</v>
      </c>
      <c r="O86" s="71" t="s">
        <v>117</v>
      </c>
      <c r="P86" s="71" t="s">
        <v>118</v>
      </c>
      <c r="Q86" s="71" t="s">
        <v>119</v>
      </c>
      <c r="R86" s="71" t="s">
        <v>120</v>
      </c>
      <c r="S86" s="71" t="s">
        <v>121</v>
      </c>
      <c r="T86" s="72" t="s">
        <v>122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9" customHeight="1">
      <c r="A87" s="36"/>
      <c r="B87" s="37"/>
      <c r="C87" s="77" t="s">
        <v>123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</f>
        <v>0</v>
      </c>
      <c r="Q87" s="74"/>
      <c r="R87" s="156">
        <f>R88</f>
        <v>181.38247626999998</v>
      </c>
      <c r="S87" s="74"/>
      <c r="T87" s="157">
        <f>T88</f>
        <v>405.60813999999999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8" t="s">
        <v>81</v>
      </c>
      <c r="AU87" s="18" t="s">
        <v>102</v>
      </c>
      <c r="BK87" s="158">
        <f>BK88</f>
        <v>0</v>
      </c>
    </row>
    <row r="88" spans="1:65" s="12" customFormat="1" ht="25.9" customHeight="1">
      <c r="B88" s="159"/>
      <c r="C88" s="160"/>
      <c r="D88" s="161" t="s">
        <v>81</v>
      </c>
      <c r="E88" s="162" t="s">
        <v>124</v>
      </c>
      <c r="F88" s="162" t="s">
        <v>125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P89+P109+P113+P141+P148+P161+P177</f>
        <v>0</v>
      </c>
      <c r="Q88" s="167"/>
      <c r="R88" s="168">
        <f>R89+R109+R113+R141+R148+R161+R177</f>
        <v>181.38247626999998</v>
      </c>
      <c r="S88" s="167"/>
      <c r="T88" s="169">
        <f>T89+T109+T113+T141+T148+T161+T177</f>
        <v>405.60813999999999</v>
      </c>
      <c r="AR88" s="170" t="s">
        <v>90</v>
      </c>
      <c r="AT88" s="171" t="s">
        <v>81</v>
      </c>
      <c r="AU88" s="171" t="s">
        <v>82</v>
      </c>
      <c r="AY88" s="170" t="s">
        <v>126</v>
      </c>
      <c r="BK88" s="172">
        <f>BK89+BK109+BK113+BK141+BK148+BK161+BK177</f>
        <v>0</v>
      </c>
    </row>
    <row r="89" spans="1:65" s="12" customFormat="1" ht="22.9" customHeight="1">
      <c r="B89" s="159"/>
      <c r="C89" s="160"/>
      <c r="D89" s="161" t="s">
        <v>81</v>
      </c>
      <c r="E89" s="173" t="s">
        <v>90</v>
      </c>
      <c r="F89" s="173" t="s">
        <v>127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SUM(P90:P108)</f>
        <v>0</v>
      </c>
      <c r="Q89" s="167"/>
      <c r="R89" s="168">
        <f>SUM(R90:R108)</f>
        <v>0</v>
      </c>
      <c r="S89" s="167"/>
      <c r="T89" s="169">
        <f>SUM(T90:T108)</f>
        <v>405.60813999999999</v>
      </c>
      <c r="AR89" s="170" t="s">
        <v>90</v>
      </c>
      <c r="AT89" s="171" t="s">
        <v>81</v>
      </c>
      <c r="AU89" s="171" t="s">
        <v>90</v>
      </c>
      <c r="AY89" s="170" t="s">
        <v>126</v>
      </c>
      <c r="BK89" s="172">
        <f>SUM(BK90:BK108)</f>
        <v>0</v>
      </c>
    </row>
    <row r="90" spans="1:65" s="2" customFormat="1" ht="37.9" customHeight="1">
      <c r="A90" s="36"/>
      <c r="B90" s="37"/>
      <c r="C90" s="175" t="s">
        <v>90</v>
      </c>
      <c r="D90" s="175" t="s">
        <v>128</v>
      </c>
      <c r="E90" s="176" t="s">
        <v>129</v>
      </c>
      <c r="F90" s="177" t="s">
        <v>130</v>
      </c>
      <c r="G90" s="178" t="s">
        <v>131</v>
      </c>
      <c r="H90" s="179">
        <v>240.86799999999999</v>
      </c>
      <c r="I90" s="180"/>
      <c r="J90" s="181">
        <f>ROUND(I90*H90,2)</f>
        <v>0</v>
      </c>
      <c r="K90" s="177" t="s">
        <v>44</v>
      </c>
      <c r="L90" s="41"/>
      <c r="M90" s="182" t="s">
        <v>44</v>
      </c>
      <c r="N90" s="183" t="s">
        <v>53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0.57999999999999996</v>
      </c>
      <c r="T90" s="185">
        <f>S90*H90</f>
        <v>139.70344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132</v>
      </c>
      <c r="AT90" s="186" t="s">
        <v>128</v>
      </c>
      <c r="AU90" s="186" t="s">
        <v>92</v>
      </c>
      <c r="AY90" s="18" t="s">
        <v>126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8" t="s">
        <v>90</v>
      </c>
      <c r="BK90" s="187">
        <f>ROUND(I90*H90,2)</f>
        <v>0</v>
      </c>
      <c r="BL90" s="18" t="s">
        <v>132</v>
      </c>
      <c r="BM90" s="186" t="s">
        <v>133</v>
      </c>
    </row>
    <row r="91" spans="1:65" s="13" customFormat="1" ht="11.25">
      <c r="B91" s="188"/>
      <c r="C91" s="189"/>
      <c r="D91" s="190" t="s">
        <v>134</v>
      </c>
      <c r="E91" s="191" t="s">
        <v>44</v>
      </c>
      <c r="F91" s="192" t="s">
        <v>135</v>
      </c>
      <c r="G91" s="189"/>
      <c r="H91" s="193">
        <v>240.86799999999999</v>
      </c>
      <c r="I91" s="194"/>
      <c r="J91" s="189"/>
      <c r="K91" s="189"/>
      <c r="L91" s="195"/>
      <c r="M91" s="196"/>
      <c r="N91" s="197"/>
      <c r="O91" s="197"/>
      <c r="P91" s="197"/>
      <c r="Q91" s="197"/>
      <c r="R91" s="197"/>
      <c r="S91" s="197"/>
      <c r="T91" s="198"/>
      <c r="AT91" s="199" t="s">
        <v>134</v>
      </c>
      <c r="AU91" s="199" t="s">
        <v>92</v>
      </c>
      <c r="AV91" s="13" t="s">
        <v>92</v>
      </c>
      <c r="AW91" s="13" t="s">
        <v>42</v>
      </c>
      <c r="AX91" s="13" t="s">
        <v>90</v>
      </c>
      <c r="AY91" s="199" t="s">
        <v>126</v>
      </c>
    </row>
    <row r="92" spans="1:65" s="2" customFormat="1" ht="37.9" customHeight="1">
      <c r="A92" s="36"/>
      <c r="B92" s="37"/>
      <c r="C92" s="175" t="s">
        <v>92</v>
      </c>
      <c r="D92" s="175" t="s">
        <v>128</v>
      </c>
      <c r="E92" s="176" t="s">
        <v>136</v>
      </c>
      <c r="F92" s="177" t="s">
        <v>130</v>
      </c>
      <c r="G92" s="178" t="s">
        <v>131</v>
      </c>
      <c r="H92" s="179">
        <v>235.691</v>
      </c>
      <c r="I92" s="180"/>
      <c r="J92" s="181">
        <f>ROUND(I92*H92,2)</f>
        <v>0</v>
      </c>
      <c r="K92" s="177" t="s">
        <v>44</v>
      </c>
      <c r="L92" s="41"/>
      <c r="M92" s="182" t="s">
        <v>44</v>
      </c>
      <c r="N92" s="183" t="s">
        <v>53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0.57999999999999996</v>
      </c>
      <c r="T92" s="185">
        <f>S92*H92</f>
        <v>136.70077999999998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132</v>
      </c>
      <c r="AT92" s="186" t="s">
        <v>128</v>
      </c>
      <c r="AU92" s="186" t="s">
        <v>92</v>
      </c>
      <c r="AY92" s="18" t="s">
        <v>126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8" t="s">
        <v>90</v>
      </c>
      <c r="BK92" s="187">
        <f>ROUND(I92*H92,2)</f>
        <v>0</v>
      </c>
      <c r="BL92" s="18" t="s">
        <v>132</v>
      </c>
      <c r="BM92" s="186" t="s">
        <v>137</v>
      </c>
    </row>
    <row r="93" spans="1:65" s="13" customFormat="1" ht="11.25">
      <c r="B93" s="188"/>
      <c r="C93" s="189"/>
      <c r="D93" s="190" t="s">
        <v>134</v>
      </c>
      <c r="E93" s="191" t="s">
        <v>44</v>
      </c>
      <c r="F93" s="192" t="s">
        <v>138</v>
      </c>
      <c r="G93" s="189"/>
      <c r="H93" s="193">
        <v>235.691</v>
      </c>
      <c r="I93" s="194"/>
      <c r="J93" s="189"/>
      <c r="K93" s="189"/>
      <c r="L93" s="195"/>
      <c r="M93" s="196"/>
      <c r="N93" s="197"/>
      <c r="O93" s="197"/>
      <c r="P93" s="197"/>
      <c r="Q93" s="197"/>
      <c r="R93" s="197"/>
      <c r="S93" s="197"/>
      <c r="T93" s="198"/>
      <c r="AT93" s="199" t="s">
        <v>134</v>
      </c>
      <c r="AU93" s="199" t="s">
        <v>92</v>
      </c>
      <c r="AV93" s="13" t="s">
        <v>92</v>
      </c>
      <c r="AW93" s="13" t="s">
        <v>42</v>
      </c>
      <c r="AX93" s="13" t="s">
        <v>90</v>
      </c>
      <c r="AY93" s="199" t="s">
        <v>126</v>
      </c>
    </row>
    <row r="94" spans="1:65" s="2" customFormat="1" ht="24.2" customHeight="1">
      <c r="A94" s="36"/>
      <c r="B94" s="37"/>
      <c r="C94" s="175" t="s">
        <v>139</v>
      </c>
      <c r="D94" s="175" t="s">
        <v>128</v>
      </c>
      <c r="E94" s="176" t="s">
        <v>140</v>
      </c>
      <c r="F94" s="177" t="s">
        <v>141</v>
      </c>
      <c r="G94" s="178" t="s">
        <v>131</v>
      </c>
      <c r="H94" s="179">
        <v>71.03</v>
      </c>
      <c r="I94" s="180"/>
      <c r="J94" s="181">
        <f>ROUND(I94*H94,2)</f>
        <v>0</v>
      </c>
      <c r="K94" s="177" t="s">
        <v>142</v>
      </c>
      <c r="L94" s="41"/>
      <c r="M94" s="182" t="s">
        <v>44</v>
      </c>
      <c r="N94" s="183" t="s">
        <v>53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9.8000000000000004E-2</v>
      </c>
      <c r="T94" s="185">
        <f>S94*H94</f>
        <v>6.9609400000000008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132</v>
      </c>
      <c r="AT94" s="186" t="s">
        <v>128</v>
      </c>
      <c r="AU94" s="186" t="s">
        <v>92</v>
      </c>
      <c r="AY94" s="18" t="s">
        <v>126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8" t="s">
        <v>90</v>
      </c>
      <c r="BK94" s="187">
        <f>ROUND(I94*H94,2)</f>
        <v>0</v>
      </c>
      <c r="BL94" s="18" t="s">
        <v>132</v>
      </c>
      <c r="BM94" s="186" t="s">
        <v>143</v>
      </c>
    </row>
    <row r="95" spans="1:65" s="2" customFormat="1" ht="11.25">
      <c r="A95" s="36"/>
      <c r="B95" s="37"/>
      <c r="C95" s="38"/>
      <c r="D95" s="200" t="s">
        <v>144</v>
      </c>
      <c r="E95" s="38"/>
      <c r="F95" s="201" t="s">
        <v>145</v>
      </c>
      <c r="G95" s="38"/>
      <c r="H95" s="38"/>
      <c r="I95" s="202"/>
      <c r="J95" s="38"/>
      <c r="K95" s="38"/>
      <c r="L95" s="41"/>
      <c r="M95" s="203"/>
      <c r="N95" s="204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144</v>
      </c>
      <c r="AU95" s="18" t="s">
        <v>92</v>
      </c>
    </row>
    <row r="96" spans="1:65" s="14" customFormat="1" ht="11.25">
      <c r="B96" s="205"/>
      <c r="C96" s="206"/>
      <c r="D96" s="190" t="s">
        <v>134</v>
      </c>
      <c r="E96" s="207" t="s">
        <v>44</v>
      </c>
      <c r="F96" s="208" t="s">
        <v>146</v>
      </c>
      <c r="G96" s="206"/>
      <c r="H96" s="207" t="s">
        <v>44</v>
      </c>
      <c r="I96" s="209"/>
      <c r="J96" s="206"/>
      <c r="K96" s="206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134</v>
      </c>
      <c r="AU96" s="214" t="s">
        <v>92</v>
      </c>
      <c r="AV96" s="14" t="s">
        <v>90</v>
      </c>
      <c r="AW96" s="14" t="s">
        <v>42</v>
      </c>
      <c r="AX96" s="14" t="s">
        <v>82</v>
      </c>
      <c r="AY96" s="214" t="s">
        <v>126</v>
      </c>
    </row>
    <row r="97" spans="1:65" s="13" customFormat="1" ht="11.25">
      <c r="B97" s="188"/>
      <c r="C97" s="189"/>
      <c r="D97" s="190" t="s">
        <v>134</v>
      </c>
      <c r="E97" s="191" t="s">
        <v>44</v>
      </c>
      <c r="F97" s="192" t="s">
        <v>147</v>
      </c>
      <c r="G97" s="189"/>
      <c r="H97" s="193">
        <v>71.03</v>
      </c>
      <c r="I97" s="194"/>
      <c r="J97" s="189"/>
      <c r="K97" s="189"/>
      <c r="L97" s="195"/>
      <c r="M97" s="196"/>
      <c r="N97" s="197"/>
      <c r="O97" s="197"/>
      <c r="P97" s="197"/>
      <c r="Q97" s="197"/>
      <c r="R97" s="197"/>
      <c r="S97" s="197"/>
      <c r="T97" s="198"/>
      <c r="AT97" s="199" t="s">
        <v>134</v>
      </c>
      <c r="AU97" s="199" t="s">
        <v>92</v>
      </c>
      <c r="AV97" s="13" t="s">
        <v>92</v>
      </c>
      <c r="AW97" s="13" t="s">
        <v>42</v>
      </c>
      <c r="AX97" s="13" t="s">
        <v>90</v>
      </c>
      <c r="AY97" s="199" t="s">
        <v>126</v>
      </c>
    </row>
    <row r="98" spans="1:65" s="2" customFormat="1" ht="24.2" customHeight="1">
      <c r="A98" s="36"/>
      <c r="B98" s="37"/>
      <c r="C98" s="175" t="s">
        <v>132</v>
      </c>
      <c r="D98" s="175" t="s">
        <v>128</v>
      </c>
      <c r="E98" s="176" t="s">
        <v>148</v>
      </c>
      <c r="F98" s="177" t="s">
        <v>149</v>
      </c>
      <c r="G98" s="178" t="s">
        <v>131</v>
      </c>
      <c r="H98" s="179">
        <v>476.55900000000003</v>
      </c>
      <c r="I98" s="180"/>
      <c r="J98" s="181">
        <f>ROUND(I98*H98,2)</f>
        <v>0</v>
      </c>
      <c r="K98" s="177" t="s">
        <v>142</v>
      </c>
      <c r="L98" s="41"/>
      <c r="M98" s="182" t="s">
        <v>44</v>
      </c>
      <c r="N98" s="183" t="s">
        <v>53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0.22</v>
      </c>
      <c r="T98" s="185">
        <f>S98*H98</f>
        <v>104.84298000000001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132</v>
      </c>
      <c r="AT98" s="186" t="s">
        <v>128</v>
      </c>
      <c r="AU98" s="186" t="s">
        <v>92</v>
      </c>
      <c r="AY98" s="18" t="s">
        <v>126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8" t="s">
        <v>90</v>
      </c>
      <c r="BK98" s="187">
        <f>ROUND(I98*H98,2)</f>
        <v>0</v>
      </c>
      <c r="BL98" s="18" t="s">
        <v>132</v>
      </c>
      <c r="BM98" s="186" t="s">
        <v>150</v>
      </c>
    </row>
    <row r="99" spans="1:65" s="2" customFormat="1" ht="11.25">
      <c r="A99" s="36"/>
      <c r="B99" s="37"/>
      <c r="C99" s="38"/>
      <c r="D99" s="200" t="s">
        <v>144</v>
      </c>
      <c r="E99" s="38"/>
      <c r="F99" s="201" t="s">
        <v>151</v>
      </c>
      <c r="G99" s="38"/>
      <c r="H99" s="38"/>
      <c r="I99" s="202"/>
      <c r="J99" s="38"/>
      <c r="K99" s="38"/>
      <c r="L99" s="41"/>
      <c r="M99" s="203"/>
      <c r="N99" s="204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8" t="s">
        <v>144</v>
      </c>
      <c r="AU99" s="18" t="s">
        <v>92</v>
      </c>
    </row>
    <row r="100" spans="1:65" s="14" customFormat="1" ht="11.25">
      <c r="B100" s="205"/>
      <c r="C100" s="206"/>
      <c r="D100" s="190" t="s">
        <v>134</v>
      </c>
      <c r="E100" s="207" t="s">
        <v>44</v>
      </c>
      <c r="F100" s="208" t="s">
        <v>152</v>
      </c>
      <c r="G100" s="206"/>
      <c r="H100" s="207" t="s">
        <v>44</v>
      </c>
      <c r="I100" s="209"/>
      <c r="J100" s="206"/>
      <c r="K100" s="206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134</v>
      </c>
      <c r="AU100" s="214" t="s">
        <v>92</v>
      </c>
      <c r="AV100" s="14" t="s">
        <v>90</v>
      </c>
      <c r="AW100" s="14" t="s">
        <v>42</v>
      </c>
      <c r="AX100" s="14" t="s">
        <v>82</v>
      </c>
      <c r="AY100" s="214" t="s">
        <v>126</v>
      </c>
    </row>
    <row r="101" spans="1:65" s="13" customFormat="1" ht="11.25">
      <c r="B101" s="188"/>
      <c r="C101" s="189"/>
      <c r="D101" s="190" t="s">
        <v>134</v>
      </c>
      <c r="E101" s="191" t="s">
        <v>44</v>
      </c>
      <c r="F101" s="192" t="s">
        <v>153</v>
      </c>
      <c r="G101" s="189"/>
      <c r="H101" s="193">
        <v>476.55900000000003</v>
      </c>
      <c r="I101" s="194"/>
      <c r="J101" s="189"/>
      <c r="K101" s="189"/>
      <c r="L101" s="195"/>
      <c r="M101" s="196"/>
      <c r="N101" s="197"/>
      <c r="O101" s="197"/>
      <c r="P101" s="197"/>
      <c r="Q101" s="197"/>
      <c r="R101" s="197"/>
      <c r="S101" s="197"/>
      <c r="T101" s="198"/>
      <c r="AT101" s="199" t="s">
        <v>134</v>
      </c>
      <c r="AU101" s="199" t="s">
        <v>92</v>
      </c>
      <c r="AV101" s="13" t="s">
        <v>92</v>
      </c>
      <c r="AW101" s="13" t="s">
        <v>42</v>
      </c>
      <c r="AX101" s="13" t="s">
        <v>90</v>
      </c>
      <c r="AY101" s="199" t="s">
        <v>126</v>
      </c>
    </row>
    <row r="102" spans="1:65" s="2" customFormat="1" ht="24.2" customHeight="1">
      <c r="A102" s="36"/>
      <c r="B102" s="37"/>
      <c r="C102" s="175" t="s">
        <v>154</v>
      </c>
      <c r="D102" s="175" t="s">
        <v>128</v>
      </c>
      <c r="E102" s="176" t="s">
        <v>155</v>
      </c>
      <c r="F102" s="177" t="s">
        <v>156</v>
      </c>
      <c r="G102" s="178" t="s">
        <v>157</v>
      </c>
      <c r="H102" s="179">
        <v>60</v>
      </c>
      <c r="I102" s="180"/>
      <c r="J102" s="181">
        <f>ROUND(I102*H102,2)</f>
        <v>0</v>
      </c>
      <c r="K102" s="177" t="s">
        <v>142</v>
      </c>
      <c r="L102" s="41"/>
      <c r="M102" s="182" t="s">
        <v>44</v>
      </c>
      <c r="N102" s="183" t="s">
        <v>53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0.28999999999999998</v>
      </c>
      <c r="T102" s="185">
        <f>S102*H102</f>
        <v>17.399999999999999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132</v>
      </c>
      <c r="AT102" s="186" t="s">
        <v>128</v>
      </c>
      <c r="AU102" s="186" t="s">
        <v>92</v>
      </c>
      <c r="AY102" s="18" t="s">
        <v>126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8" t="s">
        <v>90</v>
      </c>
      <c r="BK102" s="187">
        <f>ROUND(I102*H102,2)</f>
        <v>0</v>
      </c>
      <c r="BL102" s="18" t="s">
        <v>132</v>
      </c>
      <c r="BM102" s="186" t="s">
        <v>158</v>
      </c>
    </row>
    <row r="103" spans="1:65" s="2" customFormat="1" ht="11.25">
      <c r="A103" s="36"/>
      <c r="B103" s="37"/>
      <c r="C103" s="38"/>
      <c r="D103" s="200" t="s">
        <v>144</v>
      </c>
      <c r="E103" s="38"/>
      <c r="F103" s="201" t="s">
        <v>159</v>
      </c>
      <c r="G103" s="38"/>
      <c r="H103" s="38"/>
      <c r="I103" s="202"/>
      <c r="J103" s="38"/>
      <c r="K103" s="38"/>
      <c r="L103" s="41"/>
      <c r="M103" s="203"/>
      <c r="N103" s="204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144</v>
      </c>
      <c r="AU103" s="18" t="s">
        <v>92</v>
      </c>
    </row>
    <row r="104" spans="1:65" s="13" customFormat="1" ht="11.25">
      <c r="B104" s="188"/>
      <c r="C104" s="189"/>
      <c r="D104" s="190" t="s">
        <v>134</v>
      </c>
      <c r="E104" s="191" t="s">
        <v>44</v>
      </c>
      <c r="F104" s="192" t="s">
        <v>160</v>
      </c>
      <c r="G104" s="189"/>
      <c r="H104" s="193">
        <v>30</v>
      </c>
      <c r="I104" s="194"/>
      <c r="J104" s="189"/>
      <c r="K104" s="189"/>
      <c r="L104" s="195"/>
      <c r="M104" s="196"/>
      <c r="N104" s="197"/>
      <c r="O104" s="197"/>
      <c r="P104" s="197"/>
      <c r="Q104" s="197"/>
      <c r="R104" s="197"/>
      <c r="S104" s="197"/>
      <c r="T104" s="198"/>
      <c r="AT104" s="199" t="s">
        <v>134</v>
      </c>
      <c r="AU104" s="199" t="s">
        <v>92</v>
      </c>
      <c r="AV104" s="13" t="s">
        <v>92</v>
      </c>
      <c r="AW104" s="13" t="s">
        <v>42</v>
      </c>
      <c r="AX104" s="13" t="s">
        <v>82</v>
      </c>
      <c r="AY104" s="199" t="s">
        <v>126</v>
      </c>
    </row>
    <row r="105" spans="1:65" s="13" customFormat="1" ht="11.25">
      <c r="B105" s="188"/>
      <c r="C105" s="189"/>
      <c r="D105" s="190" t="s">
        <v>134</v>
      </c>
      <c r="E105" s="191" t="s">
        <v>44</v>
      </c>
      <c r="F105" s="192" t="s">
        <v>161</v>
      </c>
      <c r="G105" s="189"/>
      <c r="H105" s="193">
        <v>30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134</v>
      </c>
      <c r="AU105" s="199" t="s">
        <v>92</v>
      </c>
      <c r="AV105" s="13" t="s">
        <v>92</v>
      </c>
      <c r="AW105" s="13" t="s">
        <v>42</v>
      </c>
      <c r="AX105" s="13" t="s">
        <v>82</v>
      </c>
      <c r="AY105" s="199" t="s">
        <v>126</v>
      </c>
    </row>
    <row r="106" spans="1:65" s="15" customFormat="1" ht="11.25">
      <c r="B106" s="215"/>
      <c r="C106" s="216"/>
      <c r="D106" s="190" t="s">
        <v>134</v>
      </c>
      <c r="E106" s="217" t="s">
        <v>44</v>
      </c>
      <c r="F106" s="218" t="s">
        <v>162</v>
      </c>
      <c r="G106" s="216"/>
      <c r="H106" s="219">
        <v>60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134</v>
      </c>
      <c r="AU106" s="225" t="s">
        <v>92</v>
      </c>
      <c r="AV106" s="15" t="s">
        <v>132</v>
      </c>
      <c r="AW106" s="15" t="s">
        <v>42</v>
      </c>
      <c r="AX106" s="15" t="s">
        <v>90</v>
      </c>
      <c r="AY106" s="225" t="s">
        <v>126</v>
      </c>
    </row>
    <row r="107" spans="1:65" s="2" customFormat="1" ht="24.2" customHeight="1">
      <c r="A107" s="36"/>
      <c r="B107" s="37"/>
      <c r="C107" s="175" t="s">
        <v>163</v>
      </c>
      <c r="D107" s="175" t="s">
        <v>128</v>
      </c>
      <c r="E107" s="176" t="s">
        <v>164</v>
      </c>
      <c r="F107" s="177" t="s">
        <v>165</v>
      </c>
      <c r="G107" s="178" t="s">
        <v>131</v>
      </c>
      <c r="H107" s="179">
        <v>476.55900000000003</v>
      </c>
      <c r="I107" s="180"/>
      <c r="J107" s="181">
        <f>ROUND(I107*H107,2)</f>
        <v>0</v>
      </c>
      <c r="K107" s="177" t="s">
        <v>142</v>
      </c>
      <c r="L107" s="41"/>
      <c r="M107" s="182" t="s">
        <v>44</v>
      </c>
      <c r="N107" s="183" t="s">
        <v>53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132</v>
      </c>
      <c r="AT107" s="186" t="s">
        <v>128</v>
      </c>
      <c r="AU107" s="186" t="s">
        <v>92</v>
      </c>
      <c r="AY107" s="18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8" t="s">
        <v>90</v>
      </c>
      <c r="BK107" s="187">
        <f>ROUND(I107*H107,2)</f>
        <v>0</v>
      </c>
      <c r="BL107" s="18" t="s">
        <v>132</v>
      </c>
      <c r="BM107" s="186" t="s">
        <v>166</v>
      </c>
    </row>
    <row r="108" spans="1:65" s="2" customFormat="1" ht="11.25">
      <c r="A108" s="36"/>
      <c r="B108" s="37"/>
      <c r="C108" s="38"/>
      <c r="D108" s="200" t="s">
        <v>144</v>
      </c>
      <c r="E108" s="38"/>
      <c r="F108" s="201" t="s">
        <v>167</v>
      </c>
      <c r="G108" s="38"/>
      <c r="H108" s="38"/>
      <c r="I108" s="202"/>
      <c r="J108" s="38"/>
      <c r="K108" s="38"/>
      <c r="L108" s="41"/>
      <c r="M108" s="203"/>
      <c r="N108" s="204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144</v>
      </c>
      <c r="AU108" s="18" t="s">
        <v>92</v>
      </c>
    </row>
    <row r="109" spans="1:65" s="12" customFormat="1" ht="22.9" customHeight="1">
      <c r="B109" s="159"/>
      <c r="C109" s="160"/>
      <c r="D109" s="161" t="s">
        <v>81</v>
      </c>
      <c r="E109" s="173" t="s">
        <v>132</v>
      </c>
      <c r="F109" s="173" t="s">
        <v>168</v>
      </c>
      <c r="G109" s="160"/>
      <c r="H109" s="160"/>
      <c r="I109" s="163"/>
      <c r="J109" s="174">
        <f>BK109</f>
        <v>0</v>
      </c>
      <c r="K109" s="160"/>
      <c r="L109" s="165"/>
      <c r="M109" s="166"/>
      <c r="N109" s="167"/>
      <c r="O109" s="167"/>
      <c r="P109" s="168">
        <f>SUM(P110:P112)</f>
        <v>0</v>
      </c>
      <c r="Q109" s="167"/>
      <c r="R109" s="168">
        <f>SUM(R110:R112)</f>
        <v>0</v>
      </c>
      <c r="S109" s="167"/>
      <c r="T109" s="169">
        <f>SUM(T110:T112)</f>
        <v>0</v>
      </c>
      <c r="AR109" s="170" t="s">
        <v>90</v>
      </c>
      <c r="AT109" s="171" t="s">
        <v>81</v>
      </c>
      <c r="AU109" s="171" t="s">
        <v>90</v>
      </c>
      <c r="AY109" s="170" t="s">
        <v>126</v>
      </c>
      <c r="BK109" s="172">
        <f>SUM(BK110:BK112)</f>
        <v>0</v>
      </c>
    </row>
    <row r="110" spans="1:65" s="2" customFormat="1" ht="16.5" customHeight="1">
      <c r="A110" s="36"/>
      <c r="B110" s="37"/>
      <c r="C110" s="175" t="s">
        <v>169</v>
      </c>
      <c r="D110" s="175" t="s">
        <v>128</v>
      </c>
      <c r="E110" s="176" t="s">
        <v>170</v>
      </c>
      <c r="F110" s="177" t="s">
        <v>171</v>
      </c>
      <c r="G110" s="178" t="s">
        <v>172</v>
      </c>
      <c r="H110" s="179">
        <v>0.35</v>
      </c>
      <c r="I110" s="180"/>
      <c r="J110" s="181">
        <f>ROUND(I110*H110,2)</f>
        <v>0</v>
      </c>
      <c r="K110" s="177" t="s">
        <v>142</v>
      </c>
      <c r="L110" s="41"/>
      <c r="M110" s="182" t="s">
        <v>44</v>
      </c>
      <c r="N110" s="183" t="s">
        <v>53</v>
      </c>
      <c r="O110" s="66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6" t="s">
        <v>132</v>
      </c>
      <c r="AT110" s="186" t="s">
        <v>128</v>
      </c>
      <c r="AU110" s="186" t="s">
        <v>92</v>
      </c>
      <c r="AY110" s="18" t="s">
        <v>126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8" t="s">
        <v>90</v>
      </c>
      <c r="BK110" s="187">
        <f>ROUND(I110*H110,2)</f>
        <v>0</v>
      </c>
      <c r="BL110" s="18" t="s">
        <v>132</v>
      </c>
      <c r="BM110" s="186" t="s">
        <v>173</v>
      </c>
    </row>
    <row r="111" spans="1:65" s="2" customFormat="1" ht="11.25">
      <c r="A111" s="36"/>
      <c r="B111" s="37"/>
      <c r="C111" s="38"/>
      <c r="D111" s="200" t="s">
        <v>144</v>
      </c>
      <c r="E111" s="38"/>
      <c r="F111" s="201" t="s">
        <v>174</v>
      </c>
      <c r="G111" s="38"/>
      <c r="H111" s="38"/>
      <c r="I111" s="202"/>
      <c r="J111" s="38"/>
      <c r="K111" s="38"/>
      <c r="L111" s="41"/>
      <c r="M111" s="203"/>
      <c r="N111" s="204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8" t="s">
        <v>144</v>
      </c>
      <c r="AU111" s="18" t="s">
        <v>92</v>
      </c>
    </row>
    <row r="112" spans="1:65" s="13" customFormat="1" ht="11.25">
      <c r="B112" s="188"/>
      <c r="C112" s="189"/>
      <c r="D112" s="190" t="s">
        <v>134</v>
      </c>
      <c r="E112" s="191" t="s">
        <v>44</v>
      </c>
      <c r="F112" s="192" t="s">
        <v>175</v>
      </c>
      <c r="G112" s="189"/>
      <c r="H112" s="193">
        <v>0.35</v>
      </c>
      <c r="I112" s="194"/>
      <c r="J112" s="189"/>
      <c r="K112" s="189"/>
      <c r="L112" s="195"/>
      <c r="M112" s="196"/>
      <c r="N112" s="197"/>
      <c r="O112" s="197"/>
      <c r="P112" s="197"/>
      <c r="Q112" s="197"/>
      <c r="R112" s="197"/>
      <c r="S112" s="197"/>
      <c r="T112" s="198"/>
      <c r="AT112" s="199" t="s">
        <v>134</v>
      </c>
      <c r="AU112" s="199" t="s">
        <v>92</v>
      </c>
      <c r="AV112" s="13" t="s">
        <v>92</v>
      </c>
      <c r="AW112" s="13" t="s">
        <v>42</v>
      </c>
      <c r="AX112" s="13" t="s">
        <v>90</v>
      </c>
      <c r="AY112" s="199" t="s">
        <v>126</v>
      </c>
    </row>
    <row r="113" spans="1:65" s="12" customFormat="1" ht="22.9" customHeight="1">
      <c r="B113" s="159"/>
      <c r="C113" s="160"/>
      <c r="D113" s="161" t="s">
        <v>81</v>
      </c>
      <c r="E113" s="173" t="s">
        <v>154</v>
      </c>
      <c r="F113" s="173" t="s">
        <v>176</v>
      </c>
      <c r="G113" s="160"/>
      <c r="H113" s="160"/>
      <c r="I113" s="163"/>
      <c r="J113" s="174">
        <f>BK113</f>
        <v>0</v>
      </c>
      <c r="K113" s="160"/>
      <c r="L113" s="165"/>
      <c r="M113" s="166"/>
      <c r="N113" s="167"/>
      <c r="O113" s="167"/>
      <c r="P113" s="168">
        <f>SUM(P114:P140)</f>
        <v>0</v>
      </c>
      <c r="Q113" s="167"/>
      <c r="R113" s="168">
        <f>SUM(R114:R140)</f>
        <v>158.05995826999998</v>
      </c>
      <c r="S113" s="167"/>
      <c r="T113" s="169">
        <f>SUM(T114:T140)</f>
        <v>0</v>
      </c>
      <c r="AR113" s="170" t="s">
        <v>90</v>
      </c>
      <c r="AT113" s="171" t="s">
        <v>81</v>
      </c>
      <c r="AU113" s="171" t="s">
        <v>90</v>
      </c>
      <c r="AY113" s="170" t="s">
        <v>126</v>
      </c>
      <c r="BK113" s="172">
        <f>SUM(BK114:BK140)</f>
        <v>0</v>
      </c>
    </row>
    <row r="114" spans="1:65" s="2" customFormat="1" ht="21.75" customHeight="1">
      <c r="A114" s="36"/>
      <c r="B114" s="37"/>
      <c r="C114" s="175" t="s">
        <v>177</v>
      </c>
      <c r="D114" s="175" t="s">
        <v>128</v>
      </c>
      <c r="E114" s="176" t="s">
        <v>178</v>
      </c>
      <c r="F114" s="177" t="s">
        <v>179</v>
      </c>
      <c r="G114" s="178" t="s">
        <v>131</v>
      </c>
      <c r="H114" s="179">
        <v>71.03</v>
      </c>
      <c r="I114" s="180"/>
      <c r="J114" s="181">
        <f>ROUND(I114*H114,2)</f>
        <v>0</v>
      </c>
      <c r="K114" s="177" t="s">
        <v>44</v>
      </c>
      <c r="L114" s="41"/>
      <c r="M114" s="182" t="s">
        <v>44</v>
      </c>
      <c r="N114" s="183" t="s">
        <v>53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132</v>
      </c>
      <c r="AT114" s="186" t="s">
        <v>128</v>
      </c>
      <c r="AU114" s="186" t="s">
        <v>92</v>
      </c>
      <c r="AY114" s="18" t="s">
        <v>126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8" t="s">
        <v>90</v>
      </c>
      <c r="BK114" s="187">
        <f>ROUND(I114*H114,2)</f>
        <v>0</v>
      </c>
      <c r="BL114" s="18" t="s">
        <v>132</v>
      </c>
      <c r="BM114" s="186" t="s">
        <v>180</v>
      </c>
    </row>
    <row r="115" spans="1:65" s="2" customFormat="1" ht="44.25" customHeight="1">
      <c r="A115" s="36"/>
      <c r="B115" s="37"/>
      <c r="C115" s="175" t="s">
        <v>181</v>
      </c>
      <c r="D115" s="175" t="s">
        <v>128</v>
      </c>
      <c r="E115" s="176" t="s">
        <v>182</v>
      </c>
      <c r="F115" s="177" t="s">
        <v>183</v>
      </c>
      <c r="G115" s="178" t="s">
        <v>131</v>
      </c>
      <c r="H115" s="179">
        <v>240.86799999999999</v>
      </c>
      <c r="I115" s="180"/>
      <c r="J115" s="181">
        <f>ROUND(I115*H115,2)</f>
        <v>0</v>
      </c>
      <c r="K115" s="177" t="s">
        <v>142</v>
      </c>
      <c r="L115" s="41"/>
      <c r="M115" s="182" t="s">
        <v>44</v>
      </c>
      <c r="N115" s="183" t="s">
        <v>53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132</v>
      </c>
      <c r="AT115" s="186" t="s">
        <v>128</v>
      </c>
      <c r="AU115" s="186" t="s">
        <v>92</v>
      </c>
      <c r="AY115" s="18" t="s">
        <v>126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90</v>
      </c>
      <c r="BK115" s="187">
        <f>ROUND(I115*H115,2)</f>
        <v>0</v>
      </c>
      <c r="BL115" s="18" t="s">
        <v>132</v>
      </c>
      <c r="BM115" s="186" t="s">
        <v>184</v>
      </c>
    </row>
    <row r="116" spans="1:65" s="2" customFormat="1" ht="11.25">
      <c r="A116" s="36"/>
      <c r="B116" s="37"/>
      <c r="C116" s="38"/>
      <c r="D116" s="200" t="s">
        <v>144</v>
      </c>
      <c r="E116" s="38"/>
      <c r="F116" s="201" t="s">
        <v>185</v>
      </c>
      <c r="G116" s="38"/>
      <c r="H116" s="38"/>
      <c r="I116" s="202"/>
      <c r="J116" s="38"/>
      <c r="K116" s="38"/>
      <c r="L116" s="41"/>
      <c r="M116" s="203"/>
      <c r="N116" s="204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144</v>
      </c>
      <c r="AU116" s="18" t="s">
        <v>92</v>
      </c>
    </row>
    <row r="117" spans="1:65" s="14" customFormat="1" ht="11.25">
      <c r="B117" s="205"/>
      <c r="C117" s="206"/>
      <c r="D117" s="190" t="s">
        <v>134</v>
      </c>
      <c r="E117" s="207" t="s">
        <v>44</v>
      </c>
      <c r="F117" s="208" t="s">
        <v>152</v>
      </c>
      <c r="G117" s="206"/>
      <c r="H117" s="207" t="s">
        <v>44</v>
      </c>
      <c r="I117" s="209"/>
      <c r="J117" s="206"/>
      <c r="K117" s="206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134</v>
      </c>
      <c r="AU117" s="214" t="s">
        <v>92</v>
      </c>
      <c r="AV117" s="14" t="s">
        <v>90</v>
      </c>
      <c r="AW117" s="14" t="s">
        <v>42</v>
      </c>
      <c r="AX117" s="14" t="s">
        <v>82</v>
      </c>
      <c r="AY117" s="214" t="s">
        <v>126</v>
      </c>
    </row>
    <row r="118" spans="1:65" s="13" customFormat="1" ht="11.25">
      <c r="B118" s="188"/>
      <c r="C118" s="189"/>
      <c r="D118" s="190" t="s">
        <v>134</v>
      </c>
      <c r="E118" s="191" t="s">
        <v>44</v>
      </c>
      <c r="F118" s="192" t="s">
        <v>186</v>
      </c>
      <c r="G118" s="189"/>
      <c r="H118" s="193">
        <v>240.86799999999999</v>
      </c>
      <c r="I118" s="194"/>
      <c r="J118" s="189"/>
      <c r="K118" s="189"/>
      <c r="L118" s="195"/>
      <c r="M118" s="196"/>
      <c r="N118" s="197"/>
      <c r="O118" s="197"/>
      <c r="P118" s="197"/>
      <c r="Q118" s="197"/>
      <c r="R118" s="197"/>
      <c r="S118" s="197"/>
      <c r="T118" s="198"/>
      <c r="AT118" s="199" t="s">
        <v>134</v>
      </c>
      <c r="AU118" s="199" t="s">
        <v>92</v>
      </c>
      <c r="AV118" s="13" t="s">
        <v>92</v>
      </c>
      <c r="AW118" s="13" t="s">
        <v>42</v>
      </c>
      <c r="AX118" s="13" t="s">
        <v>90</v>
      </c>
      <c r="AY118" s="199" t="s">
        <v>126</v>
      </c>
    </row>
    <row r="119" spans="1:65" s="2" customFormat="1" ht="16.5" customHeight="1">
      <c r="A119" s="36"/>
      <c r="B119" s="37"/>
      <c r="C119" s="226" t="s">
        <v>187</v>
      </c>
      <c r="D119" s="226" t="s">
        <v>188</v>
      </c>
      <c r="E119" s="227" t="s">
        <v>189</v>
      </c>
      <c r="F119" s="228" t="s">
        <v>190</v>
      </c>
      <c r="G119" s="229" t="s">
        <v>191</v>
      </c>
      <c r="H119" s="230">
        <v>2E-3</v>
      </c>
      <c r="I119" s="231"/>
      <c r="J119" s="232">
        <f>ROUND(I119*H119,2)</f>
        <v>0</v>
      </c>
      <c r="K119" s="228" t="s">
        <v>142</v>
      </c>
      <c r="L119" s="233"/>
      <c r="M119" s="234" t="s">
        <v>44</v>
      </c>
      <c r="N119" s="235" t="s">
        <v>53</v>
      </c>
      <c r="O119" s="66"/>
      <c r="P119" s="184">
        <f>O119*H119</f>
        <v>0</v>
      </c>
      <c r="Q119" s="184">
        <v>1</v>
      </c>
      <c r="R119" s="184">
        <f>Q119*H119</f>
        <v>2E-3</v>
      </c>
      <c r="S119" s="184">
        <v>0</v>
      </c>
      <c r="T119" s="185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6" t="s">
        <v>177</v>
      </c>
      <c r="AT119" s="186" t="s">
        <v>188</v>
      </c>
      <c r="AU119" s="186" t="s">
        <v>92</v>
      </c>
      <c r="AY119" s="18" t="s">
        <v>126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8" t="s">
        <v>90</v>
      </c>
      <c r="BK119" s="187">
        <f>ROUND(I119*H119,2)</f>
        <v>0</v>
      </c>
      <c r="BL119" s="18" t="s">
        <v>132</v>
      </c>
      <c r="BM119" s="186" t="s">
        <v>192</v>
      </c>
    </row>
    <row r="120" spans="1:65" s="2" customFormat="1" ht="11.25">
      <c r="A120" s="36"/>
      <c r="B120" s="37"/>
      <c r="C120" s="38"/>
      <c r="D120" s="200" t="s">
        <v>144</v>
      </c>
      <c r="E120" s="38"/>
      <c r="F120" s="201" t="s">
        <v>193</v>
      </c>
      <c r="G120" s="38"/>
      <c r="H120" s="38"/>
      <c r="I120" s="202"/>
      <c r="J120" s="38"/>
      <c r="K120" s="38"/>
      <c r="L120" s="41"/>
      <c r="M120" s="203"/>
      <c r="N120" s="204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8" t="s">
        <v>144</v>
      </c>
      <c r="AU120" s="18" t="s">
        <v>92</v>
      </c>
    </row>
    <row r="121" spans="1:65" s="13" customFormat="1" ht="11.25">
      <c r="B121" s="188"/>
      <c r="C121" s="189"/>
      <c r="D121" s="190" t="s">
        <v>134</v>
      </c>
      <c r="E121" s="191" t="s">
        <v>44</v>
      </c>
      <c r="F121" s="192" t="s">
        <v>194</v>
      </c>
      <c r="G121" s="189"/>
      <c r="H121" s="193">
        <v>0.24</v>
      </c>
      <c r="I121" s="194"/>
      <c r="J121" s="189"/>
      <c r="K121" s="189"/>
      <c r="L121" s="195"/>
      <c r="M121" s="196"/>
      <c r="N121" s="197"/>
      <c r="O121" s="197"/>
      <c r="P121" s="197"/>
      <c r="Q121" s="197"/>
      <c r="R121" s="197"/>
      <c r="S121" s="197"/>
      <c r="T121" s="198"/>
      <c r="AT121" s="199" t="s">
        <v>134</v>
      </c>
      <c r="AU121" s="199" t="s">
        <v>92</v>
      </c>
      <c r="AV121" s="13" t="s">
        <v>92</v>
      </c>
      <c r="AW121" s="13" t="s">
        <v>42</v>
      </c>
      <c r="AX121" s="13" t="s">
        <v>90</v>
      </c>
      <c r="AY121" s="199" t="s">
        <v>126</v>
      </c>
    </row>
    <row r="122" spans="1:65" s="13" customFormat="1" ht="11.25">
      <c r="B122" s="188"/>
      <c r="C122" s="189"/>
      <c r="D122" s="190" t="s">
        <v>134</v>
      </c>
      <c r="E122" s="189"/>
      <c r="F122" s="192" t="s">
        <v>195</v>
      </c>
      <c r="G122" s="189"/>
      <c r="H122" s="193">
        <v>2E-3</v>
      </c>
      <c r="I122" s="194"/>
      <c r="J122" s="189"/>
      <c r="K122" s="189"/>
      <c r="L122" s="195"/>
      <c r="M122" s="196"/>
      <c r="N122" s="197"/>
      <c r="O122" s="197"/>
      <c r="P122" s="197"/>
      <c r="Q122" s="197"/>
      <c r="R122" s="197"/>
      <c r="S122" s="197"/>
      <c r="T122" s="198"/>
      <c r="AT122" s="199" t="s">
        <v>134</v>
      </c>
      <c r="AU122" s="199" t="s">
        <v>92</v>
      </c>
      <c r="AV122" s="13" t="s">
        <v>92</v>
      </c>
      <c r="AW122" s="13" t="s">
        <v>4</v>
      </c>
      <c r="AX122" s="13" t="s">
        <v>90</v>
      </c>
      <c r="AY122" s="199" t="s">
        <v>126</v>
      </c>
    </row>
    <row r="123" spans="1:65" s="2" customFormat="1" ht="44.25" customHeight="1">
      <c r="A123" s="36"/>
      <c r="B123" s="37"/>
      <c r="C123" s="175" t="s">
        <v>196</v>
      </c>
      <c r="D123" s="175" t="s">
        <v>128</v>
      </c>
      <c r="E123" s="176" t="s">
        <v>197</v>
      </c>
      <c r="F123" s="177" t="s">
        <v>198</v>
      </c>
      <c r="G123" s="178" t="s">
        <v>131</v>
      </c>
      <c r="H123" s="179">
        <v>235.691</v>
      </c>
      <c r="I123" s="180"/>
      <c r="J123" s="181">
        <f>ROUND(I123*H123,2)</f>
        <v>0</v>
      </c>
      <c r="K123" s="177" t="s">
        <v>44</v>
      </c>
      <c r="L123" s="41"/>
      <c r="M123" s="182" t="s">
        <v>44</v>
      </c>
      <c r="N123" s="183" t="s">
        <v>53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132</v>
      </c>
      <c r="AT123" s="186" t="s">
        <v>128</v>
      </c>
      <c r="AU123" s="186" t="s">
        <v>92</v>
      </c>
      <c r="AY123" s="18" t="s">
        <v>126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90</v>
      </c>
      <c r="BK123" s="187">
        <f>ROUND(I123*H123,2)</f>
        <v>0</v>
      </c>
      <c r="BL123" s="18" t="s">
        <v>132</v>
      </c>
      <c r="BM123" s="186" t="s">
        <v>199</v>
      </c>
    </row>
    <row r="124" spans="1:65" s="2" customFormat="1" ht="16.5" customHeight="1">
      <c r="A124" s="36"/>
      <c r="B124" s="37"/>
      <c r="C124" s="226" t="s">
        <v>200</v>
      </c>
      <c r="D124" s="226" t="s">
        <v>188</v>
      </c>
      <c r="E124" s="227" t="s">
        <v>201</v>
      </c>
      <c r="F124" s="228" t="s">
        <v>190</v>
      </c>
      <c r="G124" s="229" t="s">
        <v>191</v>
      </c>
      <c r="H124" s="230">
        <v>1.8859999999999999</v>
      </c>
      <c r="I124" s="231"/>
      <c r="J124" s="232">
        <f>ROUND(I124*H124,2)</f>
        <v>0</v>
      </c>
      <c r="K124" s="228" t="s">
        <v>44</v>
      </c>
      <c r="L124" s="233"/>
      <c r="M124" s="234" t="s">
        <v>44</v>
      </c>
      <c r="N124" s="235" t="s">
        <v>53</v>
      </c>
      <c r="O124" s="66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86" t="s">
        <v>177</v>
      </c>
      <c r="AT124" s="186" t="s">
        <v>188</v>
      </c>
      <c r="AU124" s="186" t="s">
        <v>92</v>
      </c>
      <c r="AY124" s="18" t="s">
        <v>126</v>
      </c>
      <c r="BE124" s="187">
        <f>IF(N124="základní",J124,0)</f>
        <v>0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8" t="s">
        <v>90</v>
      </c>
      <c r="BK124" s="187">
        <f>ROUND(I124*H124,2)</f>
        <v>0</v>
      </c>
      <c r="BL124" s="18" t="s">
        <v>132</v>
      </c>
      <c r="BM124" s="186" t="s">
        <v>202</v>
      </c>
    </row>
    <row r="125" spans="1:65" s="13" customFormat="1" ht="11.25">
      <c r="B125" s="188"/>
      <c r="C125" s="189"/>
      <c r="D125" s="190" t="s">
        <v>134</v>
      </c>
      <c r="E125" s="189"/>
      <c r="F125" s="192" t="s">
        <v>203</v>
      </c>
      <c r="G125" s="189"/>
      <c r="H125" s="193">
        <v>1.8859999999999999</v>
      </c>
      <c r="I125" s="194"/>
      <c r="J125" s="189"/>
      <c r="K125" s="189"/>
      <c r="L125" s="195"/>
      <c r="M125" s="196"/>
      <c r="N125" s="197"/>
      <c r="O125" s="197"/>
      <c r="P125" s="197"/>
      <c r="Q125" s="197"/>
      <c r="R125" s="197"/>
      <c r="S125" s="197"/>
      <c r="T125" s="198"/>
      <c r="AT125" s="199" t="s">
        <v>134</v>
      </c>
      <c r="AU125" s="199" t="s">
        <v>92</v>
      </c>
      <c r="AV125" s="13" t="s">
        <v>92</v>
      </c>
      <c r="AW125" s="13" t="s">
        <v>4</v>
      </c>
      <c r="AX125" s="13" t="s">
        <v>90</v>
      </c>
      <c r="AY125" s="199" t="s">
        <v>126</v>
      </c>
    </row>
    <row r="126" spans="1:65" s="2" customFormat="1" ht="24.2" customHeight="1">
      <c r="A126" s="36"/>
      <c r="B126" s="37"/>
      <c r="C126" s="175" t="s">
        <v>204</v>
      </c>
      <c r="D126" s="175" t="s">
        <v>128</v>
      </c>
      <c r="E126" s="176" t="s">
        <v>205</v>
      </c>
      <c r="F126" s="177" t="s">
        <v>206</v>
      </c>
      <c r="G126" s="178" t="s">
        <v>131</v>
      </c>
      <c r="H126" s="179">
        <v>476.55900000000003</v>
      </c>
      <c r="I126" s="180"/>
      <c r="J126" s="181">
        <f>ROUND(I126*H126,2)</f>
        <v>0</v>
      </c>
      <c r="K126" s="177" t="s">
        <v>142</v>
      </c>
      <c r="L126" s="41"/>
      <c r="M126" s="182" t="s">
        <v>44</v>
      </c>
      <c r="N126" s="183" t="s">
        <v>53</v>
      </c>
      <c r="O126" s="66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6" t="s">
        <v>132</v>
      </c>
      <c r="AT126" s="186" t="s">
        <v>128</v>
      </c>
      <c r="AU126" s="186" t="s">
        <v>92</v>
      </c>
      <c r="AY126" s="18" t="s">
        <v>126</v>
      </c>
      <c r="BE126" s="187">
        <f>IF(N126="základní",J126,0)</f>
        <v>0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8" t="s">
        <v>90</v>
      </c>
      <c r="BK126" s="187">
        <f>ROUND(I126*H126,2)</f>
        <v>0</v>
      </c>
      <c r="BL126" s="18" t="s">
        <v>132</v>
      </c>
      <c r="BM126" s="186" t="s">
        <v>207</v>
      </c>
    </row>
    <row r="127" spans="1:65" s="2" customFormat="1" ht="11.25">
      <c r="A127" s="36"/>
      <c r="B127" s="37"/>
      <c r="C127" s="38"/>
      <c r="D127" s="200" t="s">
        <v>144</v>
      </c>
      <c r="E127" s="38"/>
      <c r="F127" s="201" t="s">
        <v>208</v>
      </c>
      <c r="G127" s="38"/>
      <c r="H127" s="38"/>
      <c r="I127" s="202"/>
      <c r="J127" s="38"/>
      <c r="K127" s="38"/>
      <c r="L127" s="41"/>
      <c r="M127" s="203"/>
      <c r="N127" s="204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8" t="s">
        <v>144</v>
      </c>
      <c r="AU127" s="18" t="s">
        <v>92</v>
      </c>
    </row>
    <row r="128" spans="1:65" s="13" customFormat="1" ht="11.25">
      <c r="B128" s="188"/>
      <c r="C128" s="189"/>
      <c r="D128" s="190" t="s">
        <v>134</v>
      </c>
      <c r="E128" s="191" t="s">
        <v>44</v>
      </c>
      <c r="F128" s="192" t="s">
        <v>209</v>
      </c>
      <c r="G128" s="189"/>
      <c r="H128" s="193">
        <v>476.55900000000003</v>
      </c>
      <c r="I128" s="194"/>
      <c r="J128" s="189"/>
      <c r="K128" s="189"/>
      <c r="L128" s="195"/>
      <c r="M128" s="196"/>
      <c r="N128" s="197"/>
      <c r="O128" s="197"/>
      <c r="P128" s="197"/>
      <c r="Q128" s="197"/>
      <c r="R128" s="197"/>
      <c r="S128" s="197"/>
      <c r="T128" s="198"/>
      <c r="AT128" s="199" t="s">
        <v>134</v>
      </c>
      <c r="AU128" s="199" t="s">
        <v>92</v>
      </c>
      <c r="AV128" s="13" t="s">
        <v>92</v>
      </c>
      <c r="AW128" s="13" t="s">
        <v>42</v>
      </c>
      <c r="AX128" s="13" t="s">
        <v>90</v>
      </c>
      <c r="AY128" s="199" t="s">
        <v>126</v>
      </c>
    </row>
    <row r="129" spans="1:65" s="2" customFormat="1" ht="66.75" customHeight="1">
      <c r="A129" s="36"/>
      <c r="B129" s="37"/>
      <c r="C129" s="175" t="s">
        <v>210</v>
      </c>
      <c r="D129" s="175" t="s">
        <v>128</v>
      </c>
      <c r="E129" s="176" t="s">
        <v>211</v>
      </c>
      <c r="F129" s="177" t="s">
        <v>212</v>
      </c>
      <c r="G129" s="178" t="s">
        <v>131</v>
      </c>
      <c r="H129" s="179">
        <v>71.03</v>
      </c>
      <c r="I129" s="180"/>
      <c r="J129" s="181">
        <f>ROUND(I129*H129,2)</f>
        <v>0</v>
      </c>
      <c r="K129" s="177" t="s">
        <v>142</v>
      </c>
      <c r="L129" s="41"/>
      <c r="M129" s="182" t="s">
        <v>44</v>
      </c>
      <c r="N129" s="183" t="s">
        <v>53</v>
      </c>
      <c r="O129" s="66"/>
      <c r="P129" s="184">
        <f>O129*H129</f>
        <v>0</v>
      </c>
      <c r="Q129" s="184">
        <v>8.4250000000000005E-2</v>
      </c>
      <c r="R129" s="184">
        <f>Q129*H129</f>
        <v>5.9842775000000001</v>
      </c>
      <c r="S129" s="184">
        <v>0</v>
      </c>
      <c r="T129" s="185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6" t="s">
        <v>132</v>
      </c>
      <c r="AT129" s="186" t="s">
        <v>128</v>
      </c>
      <c r="AU129" s="186" t="s">
        <v>92</v>
      </c>
      <c r="AY129" s="18" t="s">
        <v>126</v>
      </c>
      <c r="BE129" s="187">
        <f>IF(N129="základní",J129,0)</f>
        <v>0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8" t="s">
        <v>90</v>
      </c>
      <c r="BK129" s="187">
        <f>ROUND(I129*H129,2)</f>
        <v>0</v>
      </c>
      <c r="BL129" s="18" t="s">
        <v>132</v>
      </c>
      <c r="BM129" s="186" t="s">
        <v>213</v>
      </c>
    </row>
    <row r="130" spans="1:65" s="2" customFormat="1" ht="11.25">
      <c r="A130" s="36"/>
      <c r="B130" s="37"/>
      <c r="C130" s="38"/>
      <c r="D130" s="200" t="s">
        <v>144</v>
      </c>
      <c r="E130" s="38"/>
      <c r="F130" s="201" t="s">
        <v>214</v>
      </c>
      <c r="G130" s="38"/>
      <c r="H130" s="38"/>
      <c r="I130" s="202"/>
      <c r="J130" s="38"/>
      <c r="K130" s="38"/>
      <c r="L130" s="41"/>
      <c r="M130" s="203"/>
      <c r="N130" s="204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8" t="s">
        <v>144</v>
      </c>
      <c r="AU130" s="18" t="s">
        <v>92</v>
      </c>
    </row>
    <row r="131" spans="1:65" s="13" customFormat="1" ht="22.5">
      <c r="B131" s="188"/>
      <c r="C131" s="189"/>
      <c r="D131" s="190" t="s">
        <v>134</v>
      </c>
      <c r="E131" s="191" t="s">
        <v>44</v>
      </c>
      <c r="F131" s="192" t="s">
        <v>215</v>
      </c>
      <c r="G131" s="189"/>
      <c r="H131" s="193">
        <v>71.03</v>
      </c>
      <c r="I131" s="194"/>
      <c r="J131" s="189"/>
      <c r="K131" s="189"/>
      <c r="L131" s="195"/>
      <c r="M131" s="196"/>
      <c r="N131" s="197"/>
      <c r="O131" s="197"/>
      <c r="P131" s="197"/>
      <c r="Q131" s="197"/>
      <c r="R131" s="197"/>
      <c r="S131" s="197"/>
      <c r="T131" s="198"/>
      <c r="AT131" s="199" t="s">
        <v>134</v>
      </c>
      <c r="AU131" s="199" t="s">
        <v>92</v>
      </c>
      <c r="AV131" s="13" t="s">
        <v>92</v>
      </c>
      <c r="AW131" s="13" t="s">
        <v>42</v>
      </c>
      <c r="AX131" s="13" t="s">
        <v>90</v>
      </c>
      <c r="AY131" s="199" t="s">
        <v>126</v>
      </c>
    </row>
    <row r="132" spans="1:65" s="2" customFormat="1" ht="24.2" customHeight="1">
      <c r="A132" s="36"/>
      <c r="B132" s="37"/>
      <c r="C132" s="226" t="s">
        <v>8</v>
      </c>
      <c r="D132" s="226" t="s">
        <v>188</v>
      </c>
      <c r="E132" s="227" t="s">
        <v>216</v>
      </c>
      <c r="F132" s="228" t="s">
        <v>217</v>
      </c>
      <c r="G132" s="229" t="s">
        <v>131</v>
      </c>
      <c r="H132" s="230">
        <v>73.161000000000001</v>
      </c>
      <c r="I132" s="231"/>
      <c r="J132" s="232">
        <f>ROUND(I132*H132,2)</f>
        <v>0</v>
      </c>
      <c r="K132" s="228" t="s">
        <v>142</v>
      </c>
      <c r="L132" s="233"/>
      <c r="M132" s="234" t="s">
        <v>44</v>
      </c>
      <c r="N132" s="235" t="s">
        <v>53</v>
      </c>
      <c r="O132" s="66"/>
      <c r="P132" s="184">
        <f>O132*H132</f>
        <v>0</v>
      </c>
      <c r="Q132" s="184">
        <v>0.113</v>
      </c>
      <c r="R132" s="184">
        <f>Q132*H132</f>
        <v>8.2671930000000007</v>
      </c>
      <c r="S132" s="184">
        <v>0</v>
      </c>
      <c r="T132" s="185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6" t="s">
        <v>177</v>
      </c>
      <c r="AT132" s="186" t="s">
        <v>188</v>
      </c>
      <c r="AU132" s="186" t="s">
        <v>92</v>
      </c>
      <c r="AY132" s="18" t="s">
        <v>126</v>
      </c>
      <c r="BE132" s="187">
        <f>IF(N132="základní",J132,0)</f>
        <v>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8" t="s">
        <v>90</v>
      </c>
      <c r="BK132" s="187">
        <f>ROUND(I132*H132,2)</f>
        <v>0</v>
      </c>
      <c r="BL132" s="18" t="s">
        <v>132</v>
      </c>
      <c r="BM132" s="186" t="s">
        <v>218</v>
      </c>
    </row>
    <row r="133" spans="1:65" s="2" customFormat="1" ht="11.25">
      <c r="A133" s="36"/>
      <c r="B133" s="37"/>
      <c r="C133" s="38"/>
      <c r="D133" s="200" t="s">
        <v>144</v>
      </c>
      <c r="E133" s="38"/>
      <c r="F133" s="201" t="s">
        <v>219</v>
      </c>
      <c r="G133" s="38"/>
      <c r="H133" s="38"/>
      <c r="I133" s="202"/>
      <c r="J133" s="38"/>
      <c r="K133" s="38"/>
      <c r="L133" s="41"/>
      <c r="M133" s="203"/>
      <c r="N133" s="204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8" t="s">
        <v>144</v>
      </c>
      <c r="AU133" s="18" t="s">
        <v>92</v>
      </c>
    </row>
    <row r="134" spans="1:65" s="13" customFormat="1" ht="11.25">
      <c r="B134" s="188"/>
      <c r="C134" s="189"/>
      <c r="D134" s="190" t="s">
        <v>134</v>
      </c>
      <c r="E134" s="189"/>
      <c r="F134" s="192" t="s">
        <v>220</v>
      </c>
      <c r="G134" s="189"/>
      <c r="H134" s="193">
        <v>73.161000000000001</v>
      </c>
      <c r="I134" s="194"/>
      <c r="J134" s="189"/>
      <c r="K134" s="189"/>
      <c r="L134" s="195"/>
      <c r="M134" s="196"/>
      <c r="N134" s="197"/>
      <c r="O134" s="197"/>
      <c r="P134" s="197"/>
      <c r="Q134" s="197"/>
      <c r="R134" s="197"/>
      <c r="S134" s="197"/>
      <c r="T134" s="198"/>
      <c r="AT134" s="199" t="s">
        <v>134</v>
      </c>
      <c r="AU134" s="199" t="s">
        <v>92</v>
      </c>
      <c r="AV134" s="13" t="s">
        <v>92</v>
      </c>
      <c r="AW134" s="13" t="s">
        <v>4</v>
      </c>
      <c r="AX134" s="13" t="s">
        <v>90</v>
      </c>
      <c r="AY134" s="199" t="s">
        <v>126</v>
      </c>
    </row>
    <row r="135" spans="1:65" s="2" customFormat="1" ht="66.75" customHeight="1">
      <c r="A135" s="36"/>
      <c r="B135" s="37"/>
      <c r="C135" s="175" t="s">
        <v>221</v>
      </c>
      <c r="D135" s="175" t="s">
        <v>128</v>
      </c>
      <c r="E135" s="176" t="s">
        <v>222</v>
      </c>
      <c r="F135" s="177" t="s">
        <v>223</v>
      </c>
      <c r="G135" s="178" t="s">
        <v>131</v>
      </c>
      <c r="H135" s="179">
        <v>476.55900000000003</v>
      </c>
      <c r="I135" s="180"/>
      <c r="J135" s="181">
        <f>ROUND(I135*H135,2)</f>
        <v>0</v>
      </c>
      <c r="K135" s="177" t="s">
        <v>142</v>
      </c>
      <c r="L135" s="41"/>
      <c r="M135" s="182" t="s">
        <v>44</v>
      </c>
      <c r="N135" s="183" t="s">
        <v>53</v>
      </c>
      <c r="O135" s="66"/>
      <c r="P135" s="184">
        <f>O135*H135</f>
        <v>0</v>
      </c>
      <c r="Q135" s="184">
        <v>0.10503</v>
      </c>
      <c r="R135" s="184">
        <f>Q135*H135</f>
        <v>50.052991769999998</v>
      </c>
      <c r="S135" s="184">
        <v>0</v>
      </c>
      <c r="T135" s="185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6" t="s">
        <v>132</v>
      </c>
      <c r="AT135" s="186" t="s">
        <v>128</v>
      </c>
      <c r="AU135" s="186" t="s">
        <v>92</v>
      </c>
      <c r="AY135" s="18" t="s">
        <v>126</v>
      </c>
      <c r="BE135" s="187">
        <f>IF(N135="základní",J135,0)</f>
        <v>0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8" t="s">
        <v>90</v>
      </c>
      <c r="BK135" s="187">
        <f>ROUND(I135*H135,2)</f>
        <v>0</v>
      </c>
      <c r="BL135" s="18" t="s">
        <v>132</v>
      </c>
      <c r="BM135" s="186" t="s">
        <v>224</v>
      </c>
    </row>
    <row r="136" spans="1:65" s="2" customFormat="1" ht="11.25">
      <c r="A136" s="36"/>
      <c r="B136" s="37"/>
      <c r="C136" s="38"/>
      <c r="D136" s="200" t="s">
        <v>144</v>
      </c>
      <c r="E136" s="38"/>
      <c r="F136" s="201" t="s">
        <v>225</v>
      </c>
      <c r="G136" s="38"/>
      <c r="H136" s="38"/>
      <c r="I136" s="202"/>
      <c r="J136" s="38"/>
      <c r="K136" s="38"/>
      <c r="L136" s="41"/>
      <c r="M136" s="203"/>
      <c r="N136" s="204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8" t="s">
        <v>144</v>
      </c>
      <c r="AU136" s="18" t="s">
        <v>92</v>
      </c>
    </row>
    <row r="137" spans="1:65" s="13" customFormat="1" ht="11.25">
      <c r="B137" s="188"/>
      <c r="C137" s="189"/>
      <c r="D137" s="190" t="s">
        <v>134</v>
      </c>
      <c r="E137" s="191" t="s">
        <v>44</v>
      </c>
      <c r="F137" s="192" t="s">
        <v>226</v>
      </c>
      <c r="G137" s="189"/>
      <c r="H137" s="193">
        <v>476.55900000000003</v>
      </c>
      <c r="I137" s="194"/>
      <c r="J137" s="189"/>
      <c r="K137" s="189"/>
      <c r="L137" s="195"/>
      <c r="M137" s="196"/>
      <c r="N137" s="197"/>
      <c r="O137" s="197"/>
      <c r="P137" s="197"/>
      <c r="Q137" s="197"/>
      <c r="R137" s="197"/>
      <c r="S137" s="197"/>
      <c r="T137" s="198"/>
      <c r="AT137" s="199" t="s">
        <v>134</v>
      </c>
      <c r="AU137" s="199" t="s">
        <v>92</v>
      </c>
      <c r="AV137" s="13" t="s">
        <v>92</v>
      </c>
      <c r="AW137" s="13" t="s">
        <v>42</v>
      </c>
      <c r="AX137" s="13" t="s">
        <v>90</v>
      </c>
      <c r="AY137" s="199" t="s">
        <v>126</v>
      </c>
    </row>
    <row r="138" spans="1:65" s="2" customFormat="1" ht="24.2" customHeight="1">
      <c r="A138" s="36"/>
      <c r="B138" s="37"/>
      <c r="C138" s="226" t="s">
        <v>227</v>
      </c>
      <c r="D138" s="226" t="s">
        <v>188</v>
      </c>
      <c r="E138" s="227" t="s">
        <v>228</v>
      </c>
      <c r="F138" s="228" t="s">
        <v>229</v>
      </c>
      <c r="G138" s="229" t="s">
        <v>131</v>
      </c>
      <c r="H138" s="230">
        <v>490.85599999999999</v>
      </c>
      <c r="I138" s="231"/>
      <c r="J138" s="232">
        <f>ROUND(I138*H138,2)</f>
        <v>0</v>
      </c>
      <c r="K138" s="228" t="s">
        <v>142</v>
      </c>
      <c r="L138" s="233"/>
      <c r="M138" s="234" t="s">
        <v>44</v>
      </c>
      <c r="N138" s="235" t="s">
        <v>53</v>
      </c>
      <c r="O138" s="66"/>
      <c r="P138" s="184">
        <f>O138*H138</f>
        <v>0</v>
      </c>
      <c r="Q138" s="184">
        <v>0.191</v>
      </c>
      <c r="R138" s="184">
        <f>Q138*H138</f>
        <v>93.753495999999998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177</v>
      </c>
      <c r="AT138" s="186" t="s">
        <v>188</v>
      </c>
      <c r="AU138" s="186" t="s">
        <v>92</v>
      </c>
      <c r="AY138" s="18" t="s">
        <v>126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8" t="s">
        <v>90</v>
      </c>
      <c r="BK138" s="187">
        <f>ROUND(I138*H138,2)</f>
        <v>0</v>
      </c>
      <c r="BL138" s="18" t="s">
        <v>132</v>
      </c>
      <c r="BM138" s="186" t="s">
        <v>230</v>
      </c>
    </row>
    <row r="139" spans="1:65" s="2" customFormat="1" ht="11.25">
      <c r="A139" s="36"/>
      <c r="B139" s="37"/>
      <c r="C139" s="38"/>
      <c r="D139" s="200" t="s">
        <v>144</v>
      </c>
      <c r="E139" s="38"/>
      <c r="F139" s="201" t="s">
        <v>231</v>
      </c>
      <c r="G139" s="38"/>
      <c r="H139" s="38"/>
      <c r="I139" s="202"/>
      <c r="J139" s="38"/>
      <c r="K139" s="38"/>
      <c r="L139" s="41"/>
      <c r="M139" s="203"/>
      <c r="N139" s="204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8" t="s">
        <v>144</v>
      </c>
      <c r="AU139" s="18" t="s">
        <v>92</v>
      </c>
    </row>
    <row r="140" spans="1:65" s="13" customFormat="1" ht="11.25">
      <c r="B140" s="188"/>
      <c r="C140" s="189"/>
      <c r="D140" s="190" t="s">
        <v>134</v>
      </c>
      <c r="E140" s="189"/>
      <c r="F140" s="192" t="s">
        <v>232</v>
      </c>
      <c r="G140" s="189"/>
      <c r="H140" s="193">
        <v>490.85599999999999</v>
      </c>
      <c r="I140" s="194"/>
      <c r="J140" s="189"/>
      <c r="K140" s="189"/>
      <c r="L140" s="195"/>
      <c r="M140" s="196"/>
      <c r="N140" s="197"/>
      <c r="O140" s="197"/>
      <c r="P140" s="197"/>
      <c r="Q140" s="197"/>
      <c r="R140" s="197"/>
      <c r="S140" s="197"/>
      <c r="T140" s="198"/>
      <c r="AT140" s="199" t="s">
        <v>134</v>
      </c>
      <c r="AU140" s="199" t="s">
        <v>92</v>
      </c>
      <c r="AV140" s="13" t="s">
        <v>92</v>
      </c>
      <c r="AW140" s="13" t="s">
        <v>4</v>
      </c>
      <c r="AX140" s="13" t="s">
        <v>90</v>
      </c>
      <c r="AY140" s="199" t="s">
        <v>126</v>
      </c>
    </row>
    <row r="141" spans="1:65" s="12" customFormat="1" ht="22.9" customHeight="1">
      <c r="B141" s="159"/>
      <c r="C141" s="160"/>
      <c r="D141" s="161" t="s">
        <v>81</v>
      </c>
      <c r="E141" s="173" t="s">
        <v>177</v>
      </c>
      <c r="F141" s="173" t="s">
        <v>233</v>
      </c>
      <c r="G141" s="160"/>
      <c r="H141" s="160"/>
      <c r="I141" s="163"/>
      <c r="J141" s="174">
        <f>BK141</f>
        <v>0</v>
      </c>
      <c r="K141" s="160"/>
      <c r="L141" s="165"/>
      <c r="M141" s="166"/>
      <c r="N141" s="167"/>
      <c r="O141" s="167"/>
      <c r="P141" s="168">
        <f>SUM(P142:P147)</f>
        <v>0</v>
      </c>
      <c r="Q141" s="167"/>
      <c r="R141" s="168">
        <f>SUM(R142:R147)</f>
        <v>1.6639999999999997</v>
      </c>
      <c r="S141" s="167"/>
      <c r="T141" s="169">
        <f>SUM(T142:T147)</f>
        <v>0</v>
      </c>
      <c r="AR141" s="170" t="s">
        <v>90</v>
      </c>
      <c r="AT141" s="171" t="s">
        <v>81</v>
      </c>
      <c r="AU141" s="171" t="s">
        <v>90</v>
      </c>
      <c r="AY141" s="170" t="s">
        <v>126</v>
      </c>
      <c r="BK141" s="172">
        <f>SUM(BK142:BK147)</f>
        <v>0</v>
      </c>
    </row>
    <row r="142" spans="1:65" s="2" customFormat="1" ht="24.2" customHeight="1">
      <c r="A142" s="36"/>
      <c r="B142" s="37"/>
      <c r="C142" s="175" t="s">
        <v>234</v>
      </c>
      <c r="D142" s="175" t="s">
        <v>128</v>
      </c>
      <c r="E142" s="176" t="s">
        <v>235</v>
      </c>
      <c r="F142" s="177" t="s">
        <v>236</v>
      </c>
      <c r="G142" s="178" t="s">
        <v>237</v>
      </c>
      <c r="H142" s="179">
        <v>2</v>
      </c>
      <c r="I142" s="180"/>
      <c r="J142" s="181">
        <f>ROUND(I142*H142,2)</f>
        <v>0</v>
      </c>
      <c r="K142" s="177" t="s">
        <v>44</v>
      </c>
      <c r="L142" s="41"/>
      <c r="M142" s="182" t="s">
        <v>44</v>
      </c>
      <c r="N142" s="183" t="s">
        <v>53</v>
      </c>
      <c r="O142" s="66"/>
      <c r="P142" s="184">
        <f>O142*H142</f>
        <v>0</v>
      </c>
      <c r="Q142" s="184">
        <v>0.34089999999999998</v>
      </c>
      <c r="R142" s="184">
        <f>Q142*H142</f>
        <v>0.68179999999999996</v>
      </c>
      <c r="S142" s="184">
        <v>0</v>
      </c>
      <c r="T142" s="185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6" t="s">
        <v>132</v>
      </c>
      <c r="AT142" s="186" t="s">
        <v>128</v>
      </c>
      <c r="AU142" s="186" t="s">
        <v>92</v>
      </c>
      <c r="AY142" s="18" t="s">
        <v>126</v>
      </c>
      <c r="BE142" s="187">
        <f>IF(N142="základní",J142,0)</f>
        <v>0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8" t="s">
        <v>90</v>
      </c>
      <c r="BK142" s="187">
        <f>ROUND(I142*H142,2)</f>
        <v>0</v>
      </c>
      <c r="BL142" s="18" t="s">
        <v>132</v>
      </c>
      <c r="BM142" s="186" t="s">
        <v>238</v>
      </c>
    </row>
    <row r="143" spans="1:65" s="2" customFormat="1" ht="24.2" customHeight="1">
      <c r="A143" s="36"/>
      <c r="B143" s="37"/>
      <c r="C143" s="175" t="s">
        <v>239</v>
      </c>
      <c r="D143" s="175" t="s">
        <v>128</v>
      </c>
      <c r="E143" s="176" t="s">
        <v>240</v>
      </c>
      <c r="F143" s="177" t="s">
        <v>241</v>
      </c>
      <c r="G143" s="178" t="s">
        <v>242</v>
      </c>
      <c r="H143" s="179">
        <v>1</v>
      </c>
      <c r="I143" s="180"/>
      <c r="J143" s="181">
        <f>ROUND(I143*H143,2)</f>
        <v>0</v>
      </c>
      <c r="K143" s="177" t="s">
        <v>142</v>
      </c>
      <c r="L143" s="41"/>
      <c r="M143" s="182" t="s">
        <v>44</v>
      </c>
      <c r="N143" s="183" t="s">
        <v>53</v>
      </c>
      <c r="O143" s="66"/>
      <c r="P143" s="184">
        <f>O143*H143</f>
        <v>0</v>
      </c>
      <c r="Q143" s="184">
        <v>0.32272000000000001</v>
      </c>
      <c r="R143" s="184">
        <f>Q143*H143</f>
        <v>0.32272000000000001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132</v>
      </c>
      <c r="AT143" s="186" t="s">
        <v>128</v>
      </c>
      <c r="AU143" s="186" t="s">
        <v>92</v>
      </c>
      <c r="AY143" s="18" t="s">
        <v>126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8" t="s">
        <v>90</v>
      </c>
      <c r="BK143" s="187">
        <f>ROUND(I143*H143,2)</f>
        <v>0</v>
      </c>
      <c r="BL143" s="18" t="s">
        <v>132</v>
      </c>
      <c r="BM143" s="186" t="s">
        <v>243</v>
      </c>
    </row>
    <row r="144" spans="1:65" s="2" customFormat="1" ht="11.25">
      <c r="A144" s="36"/>
      <c r="B144" s="37"/>
      <c r="C144" s="38"/>
      <c r="D144" s="200" t="s">
        <v>144</v>
      </c>
      <c r="E144" s="38"/>
      <c r="F144" s="201" t="s">
        <v>244</v>
      </c>
      <c r="G144" s="38"/>
      <c r="H144" s="38"/>
      <c r="I144" s="202"/>
      <c r="J144" s="38"/>
      <c r="K144" s="38"/>
      <c r="L144" s="41"/>
      <c r="M144" s="203"/>
      <c r="N144" s="204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8" t="s">
        <v>144</v>
      </c>
      <c r="AU144" s="18" t="s">
        <v>92</v>
      </c>
    </row>
    <row r="145" spans="1:65" s="2" customFormat="1" ht="24.2" customHeight="1">
      <c r="A145" s="36"/>
      <c r="B145" s="37"/>
      <c r="C145" s="175" t="s">
        <v>245</v>
      </c>
      <c r="D145" s="175" t="s">
        <v>128</v>
      </c>
      <c r="E145" s="176" t="s">
        <v>246</v>
      </c>
      <c r="F145" s="177" t="s">
        <v>247</v>
      </c>
      <c r="G145" s="178" t="s">
        <v>242</v>
      </c>
      <c r="H145" s="179">
        <v>2</v>
      </c>
      <c r="I145" s="180"/>
      <c r="J145" s="181">
        <f>ROUND(I145*H145,2)</f>
        <v>0</v>
      </c>
      <c r="K145" s="177" t="s">
        <v>142</v>
      </c>
      <c r="L145" s="41"/>
      <c r="M145" s="182" t="s">
        <v>44</v>
      </c>
      <c r="N145" s="183" t="s">
        <v>53</v>
      </c>
      <c r="O145" s="66"/>
      <c r="P145" s="184">
        <f>O145*H145</f>
        <v>0</v>
      </c>
      <c r="Q145" s="184">
        <v>0.32973999999999998</v>
      </c>
      <c r="R145" s="184">
        <f>Q145*H145</f>
        <v>0.65947999999999996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132</v>
      </c>
      <c r="AT145" s="186" t="s">
        <v>128</v>
      </c>
      <c r="AU145" s="186" t="s">
        <v>92</v>
      </c>
      <c r="AY145" s="18" t="s">
        <v>126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8" t="s">
        <v>90</v>
      </c>
      <c r="BK145" s="187">
        <f>ROUND(I145*H145,2)</f>
        <v>0</v>
      </c>
      <c r="BL145" s="18" t="s">
        <v>132</v>
      </c>
      <c r="BM145" s="186" t="s">
        <v>248</v>
      </c>
    </row>
    <row r="146" spans="1:65" s="2" customFormat="1" ht="11.25">
      <c r="A146" s="36"/>
      <c r="B146" s="37"/>
      <c r="C146" s="38"/>
      <c r="D146" s="200" t="s">
        <v>144</v>
      </c>
      <c r="E146" s="38"/>
      <c r="F146" s="201" t="s">
        <v>249</v>
      </c>
      <c r="G146" s="38"/>
      <c r="H146" s="38"/>
      <c r="I146" s="202"/>
      <c r="J146" s="38"/>
      <c r="K146" s="38"/>
      <c r="L146" s="41"/>
      <c r="M146" s="203"/>
      <c r="N146" s="204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144</v>
      </c>
      <c r="AU146" s="18" t="s">
        <v>92</v>
      </c>
    </row>
    <row r="147" spans="1:65" s="2" customFormat="1" ht="16.5" customHeight="1">
      <c r="A147" s="36"/>
      <c r="B147" s="37"/>
      <c r="C147" s="175" t="s">
        <v>7</v>
      </c>
      <c r="D147" s="175" t="s">
        <v>128</v>
      </c>
      <c r="E147" s="176" t="s">
        <v>250</v>
      </c>
      <c r="F147" s="177" t="s">
        <v>251</v>
      </c>
      <c r="G147" s="178" t="s">
        <v>242</v>
      </c>
      <c r="H147" s="179">
        <v>1</v>
      </c>
      <c r="I147" s="180"/>
      <c r="J147" s="181">
        <f>ROUND(I147*H147,2)</f>
        <v>0</v>
      </c>
      <c r="K147" s="177" t="s">
        <v>44</v>
      </c>
      <c r="L147" s="41"/>
      <c r="M147" s="182" t="s">
        <v>44</v>
      </c>
      <c r="N147" s="183" t="s">
        <v>53</v>
      </c>
      <c r="O147" s="66"/>
      <c r="P147" s="184">
        <f>O147*H147</f>
        <v>0</v>
      </c>
      <c r="Q147" s="184">
        <v>0</v>
      </c>
      <c r="R147" s="184">
        <f>Q147*H147</f>
        <v>0</v>
      </c>
      <c r="S147" s="184">
        <v>0</v>
      </c>
      <c r="T147" s="185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6" t="s">
        <v>132</v>
      </c>
      <c r="AT147" s="186" t="s">
        <v>128</v>
      </c>
      <c r="AU147" s="186" t="s">
        <v>92</v>
      </c>
      <c r="AY147" s="18" t="s">
        <v>126</v>
      </c>
      <c r="BE147" s="187">
        <f>IF(N147="základní",J147,0)</f>
        <v>0</v>
      </c>
      <c r="BF147" s="187">
        <f>IF(N147="snížená",J147,0)</f>
        <v>0</v>
      </c>
      <c r="BG147" s="187">
        <f>IF(N147="zákl. přenesená",J147,0)</f>
        <v>0</v>
      </c>
      <c r="BH147" s="187">
        <f>IF(N147="sníž. přenesená",J147,0)</f>
        <v>0</v>
      </c>
      <c r="BI147" s="187">
        <f>IF(N147="nulová",J147,0)</f>
        <v>0</v>
      </c>
      <c r="BJ147" s="18" t="s">
        <v>90</v>
      </c>
      <c r="BK147" s="187">
        <f>ROUND(I147*H147,2)</f>
        <v>0</v>
      </c>
      <c r="BL147" s="18" t="s">
        <v>132</v>
      </c>
      <c r="BM147" s="186" t="s">
        <v>252</v>
      </c>
    </row>
    <row r="148" spans="1:65" s="12" customFormat="1" ht="22.9" customHeight="1">
      <c r="B148" s="159"/>
      <c r="C148" s="160"/>
      <c r="D148" s="161" t="s">
        <v>81</v>
      </c>
      <c r="E148" s="173" t="s">
        <v>181</v>
      </c>
      <c r="F148" s="173" t="s">
        <v>253</v>
      </c>
      <c r="G148" s="160"/>
      <c r="H148" s="160"/>
      <c r="I148" s="163"/>
      <c r="J148" s="174">
        <f>BK148</f>
        <v>0</v>
      </c>
      <c r="K148" s="160"/>
      <c r="L148" s="165"/>
      <c r="M148" s="166"/>
      <c r="N148" s="167"/>
      <c r="O148" s="167"/>
      <c r="P148" s="168">
        <f>SUM(P149:P160)</f>
        <v>0</v>
      </c>
      <c r="Q148" s="167"/>
      <c r="R148" s="168">
        <f>SUM(R149:R160)</f>
        <v>21.658518000000001</v>
      </c>
      <c r="S148" s="167"/>
      <c r="T148" s="169">
        <f>SUM(T149:T160)</f>
        <v>0</v>
      </c>
      <c r="AR148" s="170" t="s">
        <v>90</v>
      </c>
      <c r="AT148" s="171" t="s">
        <v>81</v>
      </c>
      <c r="AU148" s="171" t="s">
        <v>90</v>
      </c>
      <c r="AY148" s="170" t="s">
        <v>126</v>
      </c>
      <c r="BK148" s="172">
        <f>SUM(BK149:BK160)</f>
        <v>0</v>
      </c>
    </row>
    <row r="149" spans="1:65" s="2" customFormat="1" ht="49.15" customHeight="1">
      <c r="A149" s="36"/>
      <c r="B149" s="37"/>
      <c r="C149" s="175" t="s">
        <v>254</v>
      </c>
      <c r="D149" s="175" t="s">
        <v>128</v>
      </c>
      <c r="E149" s="176" t="s">
        <v>255</v>
      </c>
      <c r="F149" s="177" t="s">
        <v>256</v>
      </c>
      <c r="G149" s="178" t="s">
        <v>157</v>
      </c>
      <c r="H149" s="179">
        <v>60</v>
      </c>
      <c r="I149" s="180"/>
      <c r="J149" s="181">
        <f>ROUND(I149*H149,2)</f>
        <v>0</v>
      </c>
      <c r="K149" s="177" t="s">
        <v>142</v>
      </c>
      <c r="L149" s="41"/>
      <c r="M149" s="182" t="s">
        <v>44</v>
      </c>
      <c r="N149" s="183" t="s">
        <v>53</v>
      </c>
      <c r="O149" s="66"/>
      <c r="P149" s="184">
        <f>O149*H149</f>
        <v>0</v>
      </c>
      <c r="Q149" s="184">
        <v>0.15540000000000001</v>
      </c>
      <c r="R149" s="184">
        <f>Q149*H149</f>
        <v>9.3239999999999998</v>
      </c>
      <c r="S149" s="184">
        <v>0</v>
      </c>
      <c r="T149" s="185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6" t="s">
        <v>132</v>
      </c>
      <c r="AT149" s="186" t="s">
        <v>128</v>
      </c>
      <c r="AU149" s="186" t="s">
        <v>92</v>
      </c>
      <c r="AY149" s="18" t="s">
        <v>126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8" t="s">
        <v>90</v>
      </c>
      <c r="BK149" s="187">
        <f>ROUND(I149*H149,2)</f>
        <v>0</v>
      </c>
      <c r="BL149" s="18" t="s">
        <v>132</v>
      </c>
      <c r="BM149" s="186" t="s">
        <v>257</v>
      </c>
    </row>
    <row r="150" spans="1:65" s="2" customFormat="1" ht="11.25">
      <c r="A150" s="36"/>
      <c r="B150" s="37"/>
      <c r="C150" s="38"/>
      <c r="D150" s="200" t="s">
        <v>144</v>
      </c>
      <c r="E150" s="38"/>
      <c r="F150" s="201" t="s">
        <v>258</v>
      </c>
      <c r="G150" s="38"/>
      <c r="H150" s="38"/>
      <c r="I150" s="202"/>
      <c r="J150" s="38"/>
      <c r="K150" s="38"/>
      <c r="L150" s="41"/>
      <c r="M150" s="203"/>
      <c r="N150" s="204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8" t="s">
        <v>144</v>
      </c>
      <c r="AU150" s="18" t="s">
        <v>92</v>
      </c>
    </row>
    <row r="151" spans="1:65" s="13" customFormat="1" ht="11.25">
      <c r="B151" s="188"/>
      <c r="C151" s="189"/>
      <c r="D151" s="190" t="s">
        <v>134</v>
      </c>
      <c r="E151" s="191" t="s">
        <v>44</v>
      </c>
      <c r="F151" s="192" t="s">
        <v>259</v>
      </c>
      <c r="G151" s="189"/>
      <c r="H151" s="193">
        <v>60</v>
      </c>
      <c r="I151" s="194"/>
      <c r="J151" s="189"/>
      <c r="K151" s="189"/>
      <c r="L151" s="195"/>
      <c r="M151" s="196"/>
      <c r="N151" s="197"/>
      <c r="O151" s="197"/>
      <c r="P151" s="197"/>
      <c r="Q151" s="197"/>
      <c r="R151" s="197"/>
      <c r="S151" s="197"/>
      <c r="T151" s="198"/>
      <c r="AT151" s="199" t="s">
        <v>134</v>
      </c>
      <c r="AU151" s="199" t="s">
        <v>92</v>
      </c>
      <c r="AV151" s="13" t="s">
        <v>92</v>
      </c>
      <c r="AW151" s="13" t="s">
        <v>42</v>
      </c>
      <c r="AX151" s="13" t="s">
        <v>90</v>
      </c>
      <c r="AY151" s="199" t="s">
        <v>126</v>
      </c>
    </row>
    <row r="152" spans="1:65" s="2" customFormat="1" ht="16.5" customHeight="1">
      <c r="A152" s="36"/>
      <c r="B152" s="37"/>
      <c r="C152" s="226" t="s">
        <v>260</v>
      </c>
      <c r="D152" s="226" t="s">
        <v>188</v>
      </c>
      <c r="E152" s="227" t="s">
        <v>261</v>
      </c>
      <c r="F152" s="228" t="s">
        <v>262</v>
      </c>
      <c r="G152" s="229" t="s">
        <v>157</v>
      </c>
      <c r="H152" s="230">
        <v>61.2</v>
      </c>
      <c r="I152" s="231"/>
      <c r="J152" s="232">
        <f>ROUND(I152*H152,2)</f>
        <v>0</v>
      </c>
      <c r="K152" s="228" t="s">
        <v>142</v>
      </c>
      <c r="L152" s="233"/>
      <c r="M152" s="234" t="s">
        <v>44</v>
      </c>
      <c r="N152" s="235" t="s">
        <v>53</v>
      </c>
      <c r="O152" s="66"/>
      <c r="P152" s="184">
        <f>O152*H152</f>
        <v>0</v>
      </c>
      <c r="Q152" s="184">
        <v>0.10199999999999999</v>
      </c>
      <c r="R152" s="184">
        <f>Q152*H152</f>
        <v>6.2423999999999999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177</v>
      </c>
      <c r="AT152" s="186" t="s">
        <v>188</v>
      </c>
      <c r="AU152" s="186" t="s">
        <v>92</v>
      </c>
      <c r="AY152" s="18" t="s">
        <v>126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8" t="s">
        <v>90</v>
      </c>
      <c r="BK152" s="187">
        <f>ROUND(I152*H152,2)</f>
        <v>0</v>
      </c>
      <c r="BL152" s="18" t="s">
        <v>132</v>
      </c>
      <c r="BM152" s="186" t="s">
        <v>263</v>
      </c>
    </row>
    <row r="153" spans="1:65" s="2" customFormat="1" ht="11.25">
      <c r="A153" s="36"/>
      <c r="B153" s="37"/>
      <c r="C153" s="38"/>
      <c r="D153" s="200" t="s">
        <v>144</v>
      </c>
      <c r="E153" s="38"/>
      <c r="F153" s="201" t="s">
        <v>264</v>
      </c>
      <c r="G153" s="38"/>
      <c r="H153" s="38"/>
      <c r="I153" s="202"/>
      <c r="J153" s="38"/>
      <c r="K153" s="38"/>
      <c r="L153" s="41"/>
      <c r="M153" s="203"/>
      <c r="N153" s="204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8" t="s">
        <v>144</v>
      </c>
      <c r="AU153" s="18" t="s">
        <v>92</v>
      </c>
    </row>
    <row r="154" spans="1:65" s="13" customFormat="1" ht="11.25">
      <c r="B154" s="188"/>
      <c r="C154" s="189"/>
      <c r="D154" s="190" t="s">
        <v>134</v>
      </c>
      <c r="E154" s="189"/>
      <c r="F154" s="192" t="s">
        <v>265</v>
      </c>
      <c r="G154" s="189"/>
      <c r="H154" s="193">
        <v>61.2</v>
      </c>
      <c r="I154" s="194"/>
      <c r="J154" s="189"/>
      <c r="K154" s="189"/>
      <c r="L154" s="195"/>
      <c r="M154" s="196"/>
      <c r="N154" s="197"/>
      <c r="O154" s="197"/>
      <c r="P154" s="197"/>
      <c r="Q154" s="197"/>
      <c r="R154" s="197"/>
      <c r="S154" s="197"/>
      <c r="T154" s="198"/>
      <c r="AT154" s="199" t="s">
        <v>134</v>
      </c>
      <c r="AU154" s="199" t="s">
        <v>92</v>
      </c>
      <c r="AV154" s="13" t="s">
        <v>92</v>
      </c>
      <c r="AW154" s="13" t="s">
        <v>4</v>
      </c>
      <c r="AX154" s="13" t="s">
        <v>90</v>
      </c>
      <c r="AY154" s="199" t="s">
        <v>126</v>
      </c>
    </row>
    <row r="155" spans="1:65" s="2" customFormat="1" ht="16.5" customHeight="1">
      <c r="A155" s="36"/>
      <c r="B155" s="37"/>
      <c r="C155" s="175" t="s">
        <v>266</v>
      </c>
      <c r="D155" s="175" t="s">
        <v>128</v>
      </c>
      <c r="E155" s="176" t="s">
        <v>267</v>
      </c>
      <c r="F155" s="177" t="s">
        <v>268</v>
      </c>
      <c r="G155" s="178" t="s">
        <v>172</v>
      </c>
      <c r="H155" s="179">
        <v>2.7</v>
      </c>
      <c r="I155" s="180"/>
      <c r="J155" s="181">
        <f>ROUND(I155*H155,2)</f>
        <v>0</v>
      </c>
      <c r="K155" s="177" t="s">
        <v>142</v>
      </c>
      <c r="L155" s="41"/>
      <c r="M155" s="182" t="s">
        <v>44</v>
      </c>
      <c r="N155" s="183" t="s">
        <v>53</v>
      </c>
      <c r="O155" s="66"/>
      <c r="P155" s="184">
        <f>O155*H155</f>
        <v>0</v>
      </c>
      <c r="Q155" s="184">
        <v>2.2563399999999998</v>
      </c>
      <c r="R155" s="184">
        <f>Q155*H155</f>
        <v>6.0921180000000001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132</v>
      </c>
      <c r="AT155" s="186" t="s">
        <v>128</v>
      </c>
      <c r="AU155" s="186" t="s">
        <v>92</v>
      </c>
      <c r="AY155" s="18" t="s">
        <v>126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8" t="s">
        <v>90</v>
      </c>
      <c r="BK155" s="187">
        <f>ROUND(I155*H155,2)</f>
        <v>0</v>
      </c>
      <c r="BL155" s="18" t="s">
        <v>132</v>
      </c>
      <c r="BM155" s="186" t="s">
        <v>269</v>
      </c>
    </row>
    <row r="156" spans="1:65" s="2" customFormat="1" ht="11.25">
      <c r="A156" s="36"/>
      <c r="B156" s="37"/>
      <c r="C156" s="38"/>
      <c r="D156" s="200" t="s">
        <v>144</v>
      </c>
      <c r="E156" s="38"/>
      <c r="F156" s="201" t="s">
        <v>270</v>
      </c>
      <c r="G156" s="38"/>
      <c r="H156" s="38"/>
      <c r="I156" s="202"/>
      <c r="J156" s="38"/>
      <c r="K156" s="38"/>
      <c r="L156" s="41"/>
      <c r="M156" s="203"/>
      <c r="N156" s="204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8" t="s">
        <v>144</v>
      </c>
      <c r="AU156" s="18" t="s">
        <v>92</v>
      </c>
    </row>
    <row r="157" spans="1:65" s="13" customFormat="1" ht="11.25">
      <c r="B157" s="188"/>
      <c r="C157" s="189"/>
      <c r="D157" s="190" t="s">
        <v>134</v>
      </c>
      <c r="E157" s="191" t="s">
        <v>44</v>
      </c>
      <c r="F157" s="192" t="s">
        <v>271</v>
      </c>
      <c r="G157" s="189"/>
      <c r="H157" s="193">
        <v>2.7</v>
      </c>
      <c r="I157" s="194"/>
      <c r="J157" s="189"/>
      <c r="K157" s="189"/>
      <c r="L157" s="195"/>
      <c r="M157" s="196"/>
      <c r="N157" s="197"/>
      <c r="O157" s="197"/>
      <c r="P157" s="197"/>
      <c r="Q157" s="197"/>
      <c r="R157" s="197"/>
      <c r="S157" s="197"/>
      <c r="T157" s="198"/>
      <c r="AT157" s="199" t="s">
        <v>134</v>
      </c>
      <c r="AU157" s="199" t="s">
        <v>92</v>
      </c>
      <c r="AV157" s="13" t="s">
        <v>92</v>
      </c>
      <c r="AW157" s="13" t="s">
        <v>42</v>
      </c>
      <c r="AX157" s="13" t="s">
        <v>90</v>
      </c>
      <c r="AY157" s="199" t="s">
        <v>126</v>
      </c>
    </row>
    <row r="158" spans="1:65" s="2" customFormat="1" ht="24.2" customHeight="1">
      <c r="A158" s="36"/>
      <c r="B158" s="37"/>
      <c r="C158" s="175" t="s">
        <v>272</v>
      </c>
      <c r="D158" s="175" t="s">
        <v>128</v>
      </c>
      <c r="E158" s="176" t="s">
        <v>273</v>
      </c>
      <c r="F158" s="177" t="s">
        <v>274</v>
      </c>
      <c r="G158" s="178" t="s">
        <v>157</v>
      </c>
      <c r="H158" s="179">
        <v>24</v>
      </c>
      <c r="I158" s="180"/>
      <c r="J158" s="181">
        <f>ROUND(I158*H158,2)</f>
        <v>0</v>
      </c>
      <c r="K158" s="177" t="s">
        <v>142</v>
      </c>
      <c r="L158" s="41"/>
      <c r="M158" s="182" t="s">
        <v>44</v>
      </c>
      <c r="N158" s="183" t="s">
        <v>53</v>
      </c>
      <c r="O158" s="66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6" t="s">
        <v>132</v>
      </c>
      <c r="AT158" s="186" t="s">
        <v>128</v>
      </c>
      <c r="AU158" s="186" t="s">
        <v>92</v>
      </c>
      <c r="AY158" s="18" t="s">
        <v>126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8" t="s">
        <v>90</v>
      </c>
      <c r="BK158" s="187">
        <f>ROUND(I158*H158,2)</f>
        <v>0</v>
      </c>
      <c r="BL158" s="18" t="s">
        <v>132</v>
      </c>
      <c r="BM158" s="186" t="s">
        <v>275</v>
      </c>
    </row>
    <row r="159" spans="1:65" s="2" customFormat="1" ht="11.25">
      <c r="A159" s="36"/>
      <c r="B159" s="37"/>
      <c r="C159" s="38"/>
      <c r="D159" s="200" t="s">
        <v>144</v>
      </c>
      <c r="E159" s="38"/>
      <c r="F159" s="201" t="s">
        <v>276</v>
      </c>
      <c r="G159" s="38"/>
      <c r="H159" s="38"/>
      <c r="I159" s="202"/>
      <c r="J159" s="38"/>
      <c r="K159" s="38"/>
      <c r="L159" s="41"/>
      <c r="M159" s="203"/>
      <c r="N159" s="204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8" t="s">
        <v>144</v>
      </c>
      <c r="AU159" s="18" t="s">
        <v>92</v>
      </c>
    </row>
    <row r="160" spans="1:65" s="13" customFormat="1" ht="11.25">
      <c r="B160" s="188"/>
      <c r="C160" s="189"/>
      <c r="D160" s="190" t="s">
        <v>134</v>
      </c>
      <c r="E160" s="191" t="s">
        <v>44</v>
      </c>
      <c r="F160" s="192" t="s">
        <v>277</v>
      </c>
      <c r="G160" s="189"/>
      <c r="H160" s="193">
        <v>24</v>
      </c>
      <c r="I160" s="194"/>
      <c r="J160" s="189"/>
      <c r="K160" s="189"/>
      <c r="L160" s="195"/>
      <c r="M160" s="196"/>
      <c r="N160" s="197"/>
      <c r="O160" s="197"/>
      <c r="P160" s="197"/>
      <c r="Q160" s="197"/>
      <c r="R160" s="197"/>
      <c r="S160" s="197"/>
      <c r="T160" s="198"/>
      <c r="AT160" s="199" t="s">
        <v>134</v>
      </c>
      <c r="AU160" s="199" t="s">
        <v>92</v>
      </c>
      <c r="AV160" s="13" t="s">
        <v>92</v>
      </c>
      <c r="AW160" s="13" t="s">
        <v>42</v>
      </c>
      <c r="AX160" s="13" t="s">
        <v>90</v>
      </c>
      <c r="AY160" s="199" t="s">
        <v>126</v>
      </c>
    </row>
    <row r="161" spans="1:65" s="12" customFormat="1" ht="22.9" customHeight="1">
      <c r="B161" s="159"/>
      <c r="C161" s="160"/>
      <c r="D161" s="161" t="s">
        <v>81</v>
      </c>
      <c r="E161" s="173" t="s">
        <v>278</v>
      </c>
      <c r="F161" s="173" t="s">
        <v>279</v>
      </c>
      <c r="G161" s="160"/>
      <c r="H161" s="160"/>
      <c r="I161" s="163"/>
      <c r="J161" s="174">
        <f>BK161</f>
        <v>0</v>
      </c>
      <c r="K161" s="160"/>
      <c r="L161" s="165"/>
      <c r="M161" s="166"/>
      <c r="N161" s="167"/>
      <c r="O161" s="167"/>
      <c r="P161" s="168">
        <f>SUM(P162:P176)</f>
        <v>0</v>
      </c>
      <c r="Q161" s="167"/>
      <c r="R161" s="168">
        <f>SUM(R162:R176)</f>
        <v>0</v>
      </c>
      <c r="S161" s="167"/>
      <c r="T161" s="169">
        <f>SUM(T162:T176)</f>
        <v>0</v>
      </c>
      <c r="AR161" s="170" t="s">
        <v>90</v>
      </c>
      <c r="AT161" s="171" t="s">
        <v>81</v>
      </c>
      <c r="AU161" s="171" t="s">
        <v>90</v>
      </c>
      <c r="AY161" s="170" t="s">
        <v>126</v>
      </c>
      <c r="BK161" s="172">
        <f>SUM(BK162:BK176)</f>
        <v>0</v>
      </c>
    </row>
    <row r="162" spans="1:65" s="2" customFormat="1" ht="37.9" customHeight="1">
      <c r="A162" s="36"/>
      <c r="B162" s="37"/>
      <c r="C162" s="175" t="s">
        <v>280</v>
      </c>
      <c r="D162" s="175" t="s">
        <v>128</v>
      </c>
      <c r="E162" s="176" t="s">
        <v>281</v>
      </c>
      <c r="F162" s="177" t="s">
        <v>282</v>
      </c>
      <c r="G162" s="178" t="s">
        <v>191</v>
      </c>
      <c r="H162" s="179">
        <v>252.78899999999999</v>
      </c>
      <c r="I162" s="180"/>
      <c r="J162" s="181">
        <f>ROUND(I162*H162,2)</f>
        <v>0</v>
      </c>
      <c r="K162" s="177" t="s">
        <v>142</v>
      </c>
      <c r="L162" s="41"/>
      <c r="M162" s="182" t="s">
        <v>44</v>
      </c>
      <c r="N162" s="183" t="s">
        <v>53</v>
      </c>
      <c r="O162" s="66"/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6" t="s">
        <v>132</v>
      </c>
      <c r="AT162" s="186" t="s">
        <v>128</v>
      </c>
      <c r="AU162" s="186" t="s">
        <v>92</v>
      </c>
      <c r="AY162" s="18" t="s">
        <v>126</v>
      </c>
      <c r="BE162" s="187">
        <f>IF(N162="základní",J162,0)</f>
        <v>0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8" t="s">
        <v>90</v>
      </c>
      <c r="BK162" s="187">
        <f>ROUND(I162*H162,2)</f>
        <v>0</v>
      </c>
      <c r="BL162" s="18" t="s">
        <v>132</v>
      </c>
      <c r="BM162" s="186" t="s">
        <v>283</v>
      </c>
    </row>
    <row r="163" spans="1:65" s="2" customFormat="1" ht="11.25">
      <c r="A163" s="36"/>
      <c r="B163" s="37"/>
      <c r="C163" s="38"/>
      <c r="D163" s="200" t="s">
        <v>144</v>
      </c>
      <c r="E163" s="38"/>
      <c r="F163" s="201" t="s">
        <v>284</v>
      </c>
      <c r="G163" s="38"/>
      <c r="H163" s="38"/>
      <c r="I163" s="202"/>
      <c r="J163" s="38"/>
      <c r="K163" s="38"/>
      <c r="L163" s="41"/>
      <c r="M163" s="203"/>
      <c r="N163" s="204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8" t="s">
        <v>144</v>
      </c>
      <c r="AU163" s="18" t="s">
        <v>92</v>
      </c>
    </row>
    <row r="164" spans="1:65" s="2" customFormat="1" ht="37.9" customHeight="1">
      <c r="A164" s="36"/>
      <c r="B164" s="37"/>
      <c r="C164" s="175" t="s">
        <v>285</v>
      </c>
      <c r="D164" s="175" t="s">
        <v>128</v>
      </c>
      <c r="E164" s="176" t="s">
        <v>286</v>
      </c>
      <c r="F164" s="177" t="s">
        <v>282</v>
      </c>
      <c r="G164" s="178" t="s">
        <v>191</v>
      </c>
      <c r="H164" s="179">
        <v>122.08799999999999</v>
      </c>
      <c r="I164" s="180"/>
      <c r="J164" s="181">
        <f>ROUND(I164*H164,2)</f>
        <v>0</v>
      </c>
      <c r="K164" s="177" t="s">
        <v>44</v>
      </c>
      <c r="L164" s="41"/>
      <c r="M164" s="182" t="s">
        <v>44</v>
      </c>
      <c r="N164" s="183" t="s">
        <v>53</v>
      </c>
      <c r="O164" s="66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6" t="s">
        <v>132</v>
      </c>
      <c r="AT164" s="186" t="s">
        <v>128</v>
      </c>
      <c r="AU164" s="186" t="s">
        <v>92</v>
      </c>
      <c r="AY164" s="18" t="s">
        <v>126</v>
      </c>
      <c r="BE164" s="187">
        <f>IF(N164="základní",J164,0)</f>
        <v>0</v>
      </c>
      <c r="BF164" s="187">
        <f>IF(N164="snížená",J164,0)</f>
        <v>0</v>
      </c>
      <c r="BG164" s="187">
        <f>IF(N164="zákl. přenesená",J164,0)</f>
        <v>0</v>
      </c>
      <c r="BH164" s="187">
        <f>IF(N164="sníž. přenesená",J164,0)</f>
        <v>0</v>
      </c>
      <c r="BI164" s="187">
        <f>IF(N164="nulová",J164,0)</f>
        <v>0</v>
      </c>
      <c r="BJ164" s="18" t="s">
        <v>90</v>
      </c>
      <c r="BK164" s="187">
        <f>ROUND(I164*H164,2)</f>
        <v>0</v>
      </c>
      <c r="BL164" s="18" t="s">
        <v>132</v>
      </c>
      <c r="BM164" s="186" t="s">
        <v>287</v>
      </c>
    </row>
    <row r="165" spans="1:65" s="2" customFormat="1" ht="44.25" customHeight="1">
      <c r="A165" s="36"/>
      <c r="B165" s="37"/>
      <c r="C165" s="175" t="s">
        <v>288</v>
      </c>
      <c r="D165" s="175" t="s">
        <v>128</v>
      </c>
      <c r="E165" s="176" t="s">
        <v>289</v>
      </c>
      <c r="F165" s="177" t="s">
        <v>290</v>
      </c>
      <c r="G165" s="178" t="s">
        <v>191</v>
      </c>
      <c r="H165" s="179">
        <v>128.01900000000001</v>
      </c>
      <c r="I165" s="180"/>
      <c r="J165" s="181">
        <f>ROUND(I165*H165,2)</f>
        <v>0</v>
      </c>
      <c r="K165" s="177" t="s">
        <v>291</v>
      </c>
      <c r="L165" s="41"/>
      <c r="M165" s="182" t="s">
        <v>44</v>
      </c>
      <c r="N165" s="183" t="s">
        <v>53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132</v>
      </c>
      <c r="AT165" s="186" t="s">
        <v>128</v>
      </c>
      <c r="AU165" s="186" t="s">
        <v>92</v>
      </c>
      <c r="AY165" s="18" t="s">
        <v>126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8" t="s">
        <v>90</v>
      </c>
      <c r="BK165" s="187">
        <f>ROUND(I165*H165,2)</f>
        <v>0</v>
      </c>
      <c r="BL165" s="18" t="s">
        <v>132</v>
      </c>
      <c r="BM165" s="186" t="s">
        <v>292</v>
      </c>
    </row>
    <row r="166" spans="1:65" s="2" customFormat="1" ht="11.25">
      <c r="A166" s="36"/>
      <c r="B166" s="37"/>
      <c r="C166" s="38"/>
      <c r="D166" s="200" t="s">
        <v>144</v>
      </c>
      <c r="E166" s="38"/>
      <c r="F166" s="201" t="s">
        <v>293</v>
      </c>
      <c r="G166" s="38"/>
      <c r="H166" s="38"/>
      <c r="I166" s="202"/>
      <c r="J166" s="38"/>
      <c r="K166" s="38"/>
      <c r="L166" s="41"/>
      <c r="M166" s="203"/>
      <c r="N166" s="204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8" t="s">
        <v>144</v>
      </c>
      <c r="AU166" s="18" t="s">
        <v>92</v>
      </c>
    </row>
    <row r="167" spans="1:65" s="13" customFormat="1" ht="11.25">
      <c r="B167" s="188"/>
      <c r="C167" s="189"/>
      <c r="D167" s="190" t="s">
        <v>134</v>
      </c>
      <c r="E167" s="191" t="s">
        <v>44</v>
      </c>
      <c r="F167" s="192" t="s">
        <v>294</v>
      </c>
      <c r="G167" s="189"/>
      <c r="H167" s="193">
        <v>8.8789999999999996</v>
      </c>
      <c r="I167" s="194"/>
      <c r="J167" s="189"/>
      <c r="K167" s="189"/>
      <c r="L167" s="195"/>
      <c r="M167" s="196"/>
      <c r="N167" s="197"/>
      <c r="O167" s="197"/>
      <c r="P167" s="197"/>
      <c r="Q167" s="197"/>
      <c r="R167" s="197"/>
      <c r="S167" s="197"/>
      <c r="T167" s="198"/>
      <c r="AT167" s="199" t="s">
        <v>134</v>
      </c>
      <c r="AU167" s="199" t="s">
        <v>92</v>
      </c>
      <c r="AV167" s="13" t="s">
        <v>92</v>
      </c>
      <c r="AW167" s="13" t="s">
        <v>42</v>
      </c>
      <c r="AX167" s="13" t="s">
        <v>82</v>
      </c>
      <c r="AY167" s="199" t="s">
        <v>126</v>
      </c>
    </row>
    <row r="168" spans="1:65" s="13" customFormat="1" ht="11.25">
      <c r="B168" s="188"/>
      <c r="C168" s="189"/>
      <c r="D168" s="190" t="s">
        <v>134</v>
      </c>
      <c r="E168" s="191" t="s">
        <v>44</v>
      </c>
      <c r="F168" s="192" t="s">
        <v>295</v>
      </c>
      <c r="G168" s="189"/>
      <c r="H168" s="193">
        <v>119.14</v>
      </c>
      <c r="I168" s="194"/>
      <c r="J168" s="189"/>
      <c r="K168" s="189"/>
      <c r="L168" s="195"/>
      <c r="M168" s="196"/>
      <c r="N168" s="197"/>
      <c r="O168" s="197"/>
      <c r="P168" s="197"/>
      <c r="Q168" s="197"/>
      <c r="R168" s="197"/>
      <c r="S168" s="197"/>
      <c r="T168" s="198"/>
      <c r="AT168" s="199" t="s">
        <v>134</v>
      </c>
      <c r="AU168" s="199" t="s">
        <v>92</v>
      </c>
      <c r="AV168" s="13" t="s">
        <v>92</v>
      </c>
      <c r="AW168" s="13" t="s">
        <v>42</v>
      </c>
      <c r="AX168" s="13" t="s">
        <v>82</v>
      </c>
      <c r="AY168" s="199" t="s">
        <v>126</v>
      </c>
    </row>
    <row r="169" spans="1:65" s="15" customFormat="1" ht="11.25">
      <c r="B169" s="215"/>
      <c r="C169" s="216"/>
      <c r="D169" s="190" t="s">
        <v>134</v>
      </c>
      <c r="E169" s="217" t="s">
        <v>44</v>
      </c>
      <c r="F169" s="218" t="s">
        <v>162</v>
      </c>
      <c r="G169" s="216"/>
      <c r="H169" s="219">
        <v>128.01900000000001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134</v>
      </c>
      <c r="AU169" s="225" t="s">
        <v>92</v>
      </c>
      <c r="AV169" s="15" t="s">
        <v>132</v>
      </c>
      <c r="AW169" s="15" t="s">
        <v>42</v>
      </c>
      <c r="AX169" s="15" t="s">
        <v>90</v>
      </c>
      <c r="AY169" s="225" t="s">
        <v>126</v>
      </c>
    </row>
    <row r="170" spans="1:65" s="2" customFormat="1" ht="44.25" customHeight="1">
      <c r="A170" s="36"/>
      <c r="B170" s="37"/>
      <c r="C170" s="175" t="s">
        <v>296</v>
      </c>
      <c r="D170" s="175" t="s">
        <v>128</v>
      </c>
      <c r="E170" s="176" t="s">
        <v>297</v>
      </c>
      <c r="F170" s="177" t="s">
        <v>298</v>
      </c>
      <c r="G170" s="178" t="s">
        <v>191</v>
      </c>
      <c r="H170" s="179">
        <v>124.77</v>
      </c>
      <c r="I170" s="180"/>
      <c r="J170" s="181">
        <f>ROUND(I170*H170,2)</f>
        <v>0</v>
      </c>
      <c r="K170" s="177" t="s">
        <v>291</v>
      </c>
      <c r="L170" s="41"/>
      <c r="M170" s="182" t="s">
        <v>44</v>
      </c>
      <c r="N170" s="183" t="s">
        <v>53</v>
      </c>
      <c r="O170" s="66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6" t="s">
        <v>132</v>
      </c>
      <c r="AT170" s="186" t="s">
        <v>128</v>
      </c>
      <c r="AU170" s="186" t="s">
        <v>92</v>
      </c>
      <c r="AY170" s="18" t="s">
        <v>126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8" t="s">
        <v>90</v>
      </c>
      <c r="BK170" s="187">
        <f>ROUND(I170*H170,2)</f>
        <v>0</v>
      </c>
      <c r="BL170" s="18" t="s">
        <v>132</v>
      </c>
      <c r="BM170" s="186" t="s">
        <v>299</v>
      </c>
    </row>
    <row r="171" spans="1:65" s="2" customFormat="1" ht="11.25">
      <c r="A171" s="36"/>
      <c r="B171" s="37"/>
      <c r="C171" s="38"/>
      <c r="D171" s="200" t="s">
        <v>144</v>
      </c>
      <c r="E171" s="38"/>
      <c r="F171" s="201" t="s">
        <v>300</v>
      </c>
      <c r="G171" s="38"/>
      <c r="H171" s="38"/>
      <c r="I171" s="202"/>
      <c r="J171" s="38"/>
      <c r="K171" s="38"/>
      <c r="L171" s="41"/>
      <c r="M171" s="203"/>
      <c r="N171" s="204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8" t="s">
        <v>144</v>
      </c>
      <c r="AU171" s="18" t="s">
        <v>92</v>
      </c>
    </row>
    <row r="172" spans="1:65" s="13" customFormat="1" ht="11.25">
      <c r="B172" s="188"/>
      <c r="C172" s="189"/>
      <c r="D172" s="190" t="s">
        <v>134</v>
      </c>
      <c r="E172" s="191" t="s">
        <v>44</v>
      </c>
      <c r="F172" s="192" t="s">
        <v>301</v>
      </c>
      <c r="G172" s="189"/>
      <c r="H172" s="193">
        <v>124.77</v>
      </c>
      <c r="I172" s="194"/>
      <c r="J172" s="189"/>
      <c r="K172" s="189"/>
      <c r="L172" s="195"/>
      <c r="M172" s="196"/>
      <c r="N172" s="197"/>
      <c r="O172" s="197"/>
      <c r="P172" s="197"/>
      <c r="Q172" s="197"/>
      <c r="R172" s="197"/>
      <c r="S172" s="197"/>
      <c r="T172" s="198"/>
      <c r="AT172" s="199" t="s">
        <v>134</v>
      </c>
      <c r="AU172" s="199" t="s">
        <v>92</v>
      </c>
      <c r="AV172" s="13" t="s">
        <v>92</v>
      </c>
      <c r="AW172" s="13" t="s">
        <v>42</v>
      </c>
      <c r="AX172" s="13" t="s">
        <v>82</v>
      </c>
      <c r="AY172" s="199" t="s">
        <v>126</v>
      </c>
    </row>
    <row r="173" spans="1:65" s="15" customFormat="1" ht="11.25">
      <c r="B173" s="215"/>
      <c r="C173" s="216"/>
      <c r="D173" s="190" t="s">
        <v>134</v>
      </c>
      <c r="E173" s="217" t="s">
        <v>44</v>
      </c>
      <c r="F173" s="218" t="s">
        <v>162</v>
      </c>
      <c r="G173" s="216"/>
      <c r="H173" s="219">
        <v>124.77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134</v>
      </c>
      <c r="AU173" s="225" t="s">
        <v>92</v>
      </c>
      <c r="AV173" s="15" t="s">
        <v>132</v>
      </c>
      <c r="AW173" s="15" t="s">
        <v>42</v>
      </c>
      <c r="AX173" s="15" t="s">
        <v>90</v>
      </c>
      <c r="AY173" s="225" t="s">
        <v>126</v>
      </c>
    </row>
    <row r="174" spans="1:65" s="2" customFormat="1" ht="44.25" customHeight="1">
      <c r="A174" s="36"/>
      <c r="B174" s="37"/>
      <c r="C174" s="175" t="s">
        <v>302</v>
      </c>
      <c r="D174" s="175" t="s">
        <v>128</v>
      </c>
      <c r="E174" s="176" t="s">
        <v>303</v>
      </c>
      <c r="F174" s="177" t="s">
        <v>298</v>
      </c>
      <c r="G174" s="178" t="s">
        <v>191</v>
      </c>
      <c r="H174" s="179">
        <v>122.08799999999999</v>
      </c>
      <c r="I174" s="180"/>
      <c r="J174" s="181">
        <f>ROUND(I174*H174,2)</f>
        <v>0</v>
      </c>
      <c r="K174" s="177" t="s">
        <v>44</v>
      </c>
      <c r="L174" s="41"/>
      <c r="M174" s="182" t="s">
        <v>44</v>
      </c>
      <c r="N174" s="183" t="s">
        <v>53</v>
      </c>
      <c r="O174" s="66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6" t="s">
        <v>132</v>
      </c>
      <c r="AT174" s="186" t="s">
        <v>128</v>
      </c>
      <c r="AU174" s="186" t="s">
        <v>92</v>
      </c>
      <c r="AY174" s="18" t="s">
        <v>126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8" t="s">
        <v>90</v>
      </c>
      <c r="BK174" s="187">
        <f>ROUND(I174*H174,2)</f>
        <v>0</v>
      </c>
      <c r="BL174" s="18" t="s">
        <v>132</v>
      </c>
      <c r="BM174" s="186" t="s">
        <v>304</v>
      </c>
    </row>
    <row r="175" spans="1:65" s="13" customFormat="1" ht="11.25">
      <c r="B175" s="188"/>
      <c r="C175" s="189"/>
      <c r="D175" s="190" t="s">
        <v>134</v>
      </c>
      <c r="E175" s="191" t="s">
        <v>44</v>
      </c>
      <c r="F175" s="192" t="s">
        <v>305</v>
      </c>
      <c r="G175" s="189"/>
      <c r="H175" s="193">
        <v>122.08799999999999</v>
      </c>
      <c r="I175" s="194"/>
      <c r="J175" s="189"/>
      <c r="K175" s="189"/>
      <c r="L175" s="195"/>
      <c r="M175" s="196"/>
      <c r="N175" s="197"/>
      <c r="O175" s="197"/>
      <c r="P175" s="197"/>
      <c r="Q175" s="197"/>
      <c r="R175" s="197"/>
      <c r="S175" s="197"/>
      <c r="T175" s="198"/>
      <c r="AT175" s="199" t="s">
        <v>134</v>
      </c>
      <c r="AU175" s="199" t="s">
        <v>92</v>
      </c>
      <c r="AV175" s="13" t="s">
        <v>92</v>
      </c>
      <c r="AW175" s="13" t="s">
        <v>42</v>
      </c>
      <c r="AX175" s="13" t="s">
        <v>82</v>
      </c>
      <c r="AY175" s="199" t="s">
        <v>126</v>
      </c>
    </row>
    <row r="176" spans="1:65" s="15" customFormat="1" ht="11.25">
      <c r="B176" s="215"/>
      <c r="C176" s="216"/>
      <c r="D176" s="190" t="s">
        <v>134</v>
      </c>
      <c r="E176" s="217" t="s">
        <v>44</v>
      </c>
      <c r="F176" s="218" t="s">
        <v>162</v>
      </c>
      <c r="G176" s="216"/>
      <c r="H176" s="219">
        <v>122.08799999999999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134</v>
      </c>
      <c r="AU176" s="225" t="s">
        <v>92</v>
      </c>
      <c r="AV176" s="15" t="s">
        <v>132</v>
      </c>
      <c r="AW176" s="15" t="s">
        <v>42</v>
      </c>
      <c r="AX176" s="15" t="s">
        <v>90</v>
      </c>
      <c r="AY176" s="225" t="s">
        <v>126</v>
      </c>
    </row>
    <row r="177" spans="1:65" s="12" customFormat="1" ht="22.9" customHeight="1">
      <c r="B177" s="159"/>
      <c r="C177" s="160"/>
      <c r="D177" s="161" t="s">
        <v>81</v>
      </c>
      <c r="E177" s="173" t="s">
        <v>306</v>
      </c>
      <c r="F177" s="173" t="s">
        <v>307</v>
      </c>
      <c r="G177" s="160"/>
      <c r="H177" s="160"/>
      <c r="I177" s="163"/>
      <c r="J177" s="174">
        <f>BK177</f>
        <v>0</v>
      </c>
      <c r="K177" s="160"/>
      <c r="L177" s="165"/>
      <c r="M177" s="166"/>
      <c r="N177" s="167"/>
      <c r="O177" s="167"/>
      <c r="P177" s="168">
        <f>SUM(P178:P179)</f>
        <v>0</v>
      </c>
      <c r="Q177" s="167"/>
      <c r="R177" s="168">
        <f>SUM(R178:R179)</f>
        <v>0</v>
      </c>
      <c r="S177" s="167"/>
      <c r="T177" s="169">
        <f>SUM(T178:T179)</f>
        <v>0</v>
      </c>
      <c r="AR177" s="170" t="s">
        <v>90</v>
      </c>
      <c r="AT177" s="171" t="s">
        <v>81</v>
      </c>
      <c r="AU177" s="171" t="s">
        <v>90</v>
      </c>
      <c r="AY177" s="170" t="s">
        <v>126</v>
      </c>
      <c r="BK177" s="172">
        <f>SUM(BK178:BK179)</f>
        <v>0</v>
      </c>
    </row>
    <row r="178" spans="1:65" s="2" customFormat="1" ht="44.25" customHeight="1">
      <c r="A178" s="36"/>
      <c r="B178" s="37"/>
      <c r="C178" s="175" t="s">
        <v>308</v>
      </c>
      <c r="D178" s="175" t="s">
        <v>128</v>
      </c>
      <c r="E178" s="176" t="s">
        <v>309</v>
      </c>
      <c r="F178" s="177" t="s">
        <v>310</v>
      </c>
      <c r="G178" s="178" t="s">
        <v>191</v>
      </c>
      <c r="H178" s="179">
        <v>181.38200000000001</v>
      </c>
      <c r="I178" s="180"/>
      <c r="J178" s="181">
        <f>ROUND(I178*H178,2)</f>
        <v>0</v>
      </c>
      <c r="K178" s="177" t="s">
        <v>142</v>
      </c>
      <c r="L178" s="41"/>
      <c r="M178" s="182" t="s">
        <v>44</v>
      </c>
      <c r="N178" s="183" t="s">
        <v>53</v>
      </c>
      <c r="O178" s="66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132</v>
      </c>
      <c r="AT178" s="186" t="s">
        <v>128</v>
      </c>
      <c r="AU178" s="186" t="s">
        <v>92</v>
      </c>
      <c r="AY178" s="18" t="s">
        <v>126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8" t="s">
        <v>90</v>
      </c>
      <c r="BK178" s="187">
        <f>ROUND(I178*H178,2)</f>
        <v>0</v>
      </c>
      <c r="BL178" s="18" t="s">
        <v>132</v>
      </c>
      <c r="BM178" s="186" t="s">
        <v>311</v>
      </c>
    </row>
    <row r="179" spans="1:65" s="2" customFormat="1" ht="11.25">
      <c r="A179" s="36"/>
      <c r="B179" s="37"/>
      <c r="C179" s="38"/>
      <c r="D179" s="200" t="s">
        <v>144</v>
      </c>
      <c r="E179" s="38"/>
      <c r="F179" s="201" t="s">
        <v>312</v>
      </c>
      <c r="G179" s="38"/>
      <c r="H179" s="38"/>
      <c r="I179" s="202"/>
      <c r="J179" s="38"/>
      <c r="K179" s="38"/>
      <c r="L179" s="41"/>
      <c r="M179" s="236"/>
      <c r="N179" s="237"/>
      <c r="O179" s="238"/>
      <c r="P179" s="238"/>
      <c r="Q179" s="238"/>
      <c r="R179" s="238"/>
      <c r="S179" s="238"/>
      <c r="T179" s="239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8" t="s">
        <v>144</v>
      </c>
      <c r="AU179" s="18" t="s">
        <v>92</v>
      </c>
    </row>
    <row r="180" spans="1:65" s="2" customFormat="1" ht="6.95" customHeight="1">
      <c r="A180" s="36"/>
      <c r="B180" s="49"/>
      <c r="C180" s="50"/>
      <c r="D180" s="50"/>
      <c r="E180" s="50"/>
      <c r="F180" s="50"/>
      <c r="G180" s="50"/>
      <c r="H180" s="50"/>
      <c r="I180" s="50"/>
      <c r="J180" s="50"/>
      <c r="K180" s="50"/>
      <c r="L180" s="41"/>
      <c r="M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</row>
  </sheetData>
  <sheetProtection algorithmName="SHA-512" hashValue="q9Os7w9fHCi+Q3eMo2tczLpwakgA31/xAV3PZBW9ZzYiWydUyW/4ie1ighYbkjXBL3lSh7Z2+She5BN+QF6r1A==" saltValue="prxGsM7cXZ+zWBRNHSY+iljwbgLqqHo4OC5Gyc14DKhfPTPaeAKbvBPQywXXdb3acZWup7w40PNzMRGhVwTGHQ==" spinCount="100000" sheet="1" objects="1" scenarios="1" formatColumns="0" formatRows="0" autoFilter="0"/>
  <autoFilter ref="C86:K179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9" r:id="rId2" xr:uid="{00000000-0004-0000-0100-000001000000}"/>
    <hyperlink ref="F103" r:id="rId3" xr:uid="{00000000-0004-0000-0100-000002000000}"/>
    <hyperlink ref="F108" r:id="rId4" xr:uid="{00000000-0004-0000-0100-000003000000}"/>
    <hyperlink ref="F111" r:id="rId5" xr:uid="{00000000-0004-0000-0100-000004000000}"/>
    <hyperlink ref="F116" r:id="rId6" xr:uid="{00000000-0004-0000-0100-000005000000}"/>
    <hyperlink ref="F120" r:id="rId7" xr:uid="{00000000-0004-0000-0100-000006000000}"/>
    <hyperlink ref="F127" r:id="rId8" xr:uid="{00000000-0004-0000-0100-000007000000}"/>
    <hyperlink ref="F130" r:id="rId9" xr:uid="{00000000-0004-0000-0100-000008000000}"/>
    <hyperlink ref="F133" r:id="rId10" xr:uid="{00000000-0004-0000-0100-000009000000}"/>
    <hyperlink ref="F136" r:id="rId11" xr:uid="{00000000-0004-0000-0100-00000A000000}"/>
    <hyperlink ref="F139" r:id="rId12" xr:uid="{00000000-0004-0000-0100-00000B000000}"/>
    <hyperlink ref="F144" r:id="rId13" xr:uid="{00000000-0004-0000-0100-00000C000000}"/>
    <hyperlink ref="F146" r:id="rId14" xr:uid="{00000000-0004-0000-0100-00000D000000}"/>
    <hyperlink ref="F150" r:id="rId15" xr:uid="{00000000-0004-0000-0100-00000E000000}"/>
    <hyperlink ref="F153" r:id="rId16" xr:uid="{00000000-0004-0000-0100-00000F000000}"/>
    <hyperlink ref="F156" r:id="rId17" xr:uid="{00000000-0004-0000-0100-000010000000}"/>
    <hyperlink ref="F159" r:id="rId18" xr:uid="{00000000-0004-0000-0100-000011000000}"/>
    <hyperlink ref="F163" r:id="rId19" xr:uid="{00000000-0004-0000-0100-000012000000}"/>
    <hyperlink ref="F166" r:id="rId20" xr:uid="{00000000-0004-0000-0100-000013000000}"/>
    <hyperlink ref="F171" r:id="rId21" xr:uid="{00000000-0004-0000-0100-000014000000}"/>
    <hyperlink ref="F179" r:id="rId22" xr:uid="{00000000-0004-0000-0100-000015000000}"/>
  </hyperlinks>
  <pageMargins left="0.39370078740157483" right="0.39370078740157483" top="0.39370078740157483" bottom="0.39370078740157483" header="0" footer="0"/>
  <pageSetup paperSize="9" scale="76" fitToHeight="100" orientation="portrait" r:id="rId23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5"/>
  <sheetViews>
    <sheetView showGridLines="0" workbookViewId="0"/>
  </sheetViews>
  <sheetFormatPr defaultRowHeight="16.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18" t="s">
        <v>95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1"/>
      <c r="AT3" s="18" t="s">
        <v>92</v>
      </c>
    </row>
    <row r="4" spans="1:46" s="1" customFormat="1" ht="24.95" customHeight="1">
      <c r="B4" s="21"/>
      <c r="D4" s="105" t="s">
        <v>96</v>
      </c>
      <c r="L4" s="21"/>
      <c r="M4" s="106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7" t="s">
        <v>16</v>
      </c>
      <c r="L6" s="21"/>
    </row>
    <row r="7" spans="1:46" s="1" customFormat="1" ht="16.5" customHeight="1">
      <c r="B7" s="21"/>
      <c r="E7" s="362" t="str">
        <f>'Rekapitulace stavby'!K6</f>
        <v>OPRAVA ZPEVNĚNÝCH PLOCH URGENTNÍ PŘÍJEM</v>
      </c>
      <c r="F7" s="363"/>
      <c r="G7" s="363"/>
      <c r="H7" s="363"/>
      <c r="L7" s="21"/>
    </row>
    <row r="8" spans="1:46" s="2" customFormat="1" ht="12" customHeight="1">
      <c r="A8" s="36"/>
      <c r="B8" s="41"/>
      <c r="C8" s="36"/>
      <c r="D8" s="107" t="s">
        <v>97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4" t="s">
        <v>313</v>
      </c>
      <c r="F9" s="365"/>
      <c r="G9" s="365"/>
      <c r="H9" s="365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44</v>
      </c>
      <c r="G11" s="36"/>
      <c r="H11" s="36"/>
      <c r="I11" s="107" t="s">
        <v>20</v>
      </c>
      <c r="J11" s="109" t="s">
        <v>44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22</v>
      </c>
      <c r="E12" s="36"/>
      <c r="F12" s="109" t="s">
        <v>23</v>
      </c>
      <c r="G12" s="36"/>
      <c r="H12" s="36"/>
      <c r="I12" s="107" t="s">
        <v>24</v>
      </c>
      <c r="J12" s="110" t="str">
        <f>'Rekapitulace stavby'!AN8</f>
        <v>31. 7. 2021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30</v>
      </c>
      <c r="E14" s="36"/>
      <c r="F14" s="36"/>
      <c r="G14" s="36"/>
      <c r="H14" s="36"/>
      <c r="I14" s="107" t="s">
        <v>31</v>
      </c>
      <c r="J14" s="109" t="s">
        <v>32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33</v>
      </c>
      <c r="F15" s="36"/>
      <c r="G15" s="36"/>
      <c r="H15" s="36"/>
      <c r="I15" s="107" t="s">
        <v>34</v>
      </c>
      <c r="J15" s="109" t="s">
        <v>35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36</v>
      </c>
      <c r="E17" s="36"/>
      <c r="F17" s="36"/>
      <c r="G17" s="36"/>
      <c r="H17" s="36"/>
      <c r="I17" s="107" t="s">
        <v>31</v>
      </c>
      <c r="J17" s="31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66" t="str">
        <f>'Rekapitulace stavby'!E14</f>
        <v>Vyplň údaj</v>
      </c>
      <c r="F18" s="367"/>
      <c r="G18" s="367"/>
      <c r="H18" s="367"/>
      <c r="I18" s="107" t="s">
        <v>34</v>
      </c>
      <c r="J18" s="31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38</v>
      </c>
      <c r="E20" s="36"/>
      <c r="F20" s="36"/>
      <c r="G20" s="36"/>
      <c r="H20" s="36"/>
      <c r="I20" s="107" t="s">
        <v>31</v>
      </c>
      <c r="J20" s="109" t="s">
        <v>39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40</v>
      </c>
      <c r="F21" s="36"/>
      <c r="G21" s="36"/>
      <c r="H21" s="36"/>
      <c r="I21" s="107" t="s">
        <v>34</v>
      </c>
      <c r="J21" s="109" t="s">
        <v>41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43</v>
      </c>
      <c r="E23" s="36"/>
      <c r="F23" s="36"/>
      <c r="G23" s="36"/>
      <c r="H23" s="36"/>
      <c r="I23" s="107" t="s">
        <v>31</v>
      </c>
      <c r="J23" s="109" t="s">
        <v>44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45</v>
      </c>
      <c r="F24" s="36"/>
      <c r="G24" s="36"/>
      <c r="H24" s="36"/>
      <c r="I24" s="107" t="s">
        <v>34</v>
      </c>
      <c r="J24" s="109" t="s">
        <v>44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46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71.25" customHeight="1">
      <c r="A27" s="111"/>
      <c r="B27" s="112"/>
      <c r="C27" s="111"/>
      <c r="D27" s="111"/>
      <c r="E27" s="368" t="s">
        <v>47</v>
      </c>
      <c r="F27" s="368"/>
      <c r="G27" s="368"/>
      <c r="H27" s="368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48</v>
      </c>
      <c r="E30" s="36"/>
      <c r="F30" s="36"/>
      <c r="G30" s="36"/>
      <c r="H30" s="36"/>
      <c r="I30" s="36"/>
      <c r="J30" s="116">
        <f>ROUND(J85,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50</v>
      </c>
      <c r="G32" s="36"/>
      <c r="H32" s="36"/>
      <c r="I32" s="117" t="s">
        <v>49</v>
      </c>
      <c r="J32" s="117" t="s">
        <v>51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52</v>
      </c>
      <c r="E33" s="107" t="s">
        <v>53</v>
      </c>
      <c r="F33" s="119">
        <f>ROUND((SUM(BE85:BE124)),  2)</f>
        <v>0</v>
      </c>
      <c r="G33" s="36"/>
      <c r="H33" s="36"/>
      <c r="I33" s="120">
        <v>0.21</v>
      </c>
      <c r="J33" s="119">
        <f>ROUND(((SUM(BE85:BE124))*I33),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54</v>
      </c>
      <c r="F34" s="119">
        <f>ROUND((SUM(BF85:BF124)),  2)</f>
        <v>0</v>
      </c>
      <c r="G34" s="36"/>
      <c r="H34" s="36"/>
      <c r="I34" s="120">
        <v>0.15</v>
      </c>
      <c r="J34" s="119">
        <f>ROUND(((SUM(BF85:BF124))*I34),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55</v>
      </c>
      <c r="F35" s="119">
        <f>ROUND((SUM(BG85:BG124)),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56</v>
      </c>
      <c r="F36" s="119">
        <f>ROUND((SUM(BH85:BH124)),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57</v>
      </c>
      <c r="F37" s="119">
        <f>ROUND((SUM(BI85:BI124)),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58</v>
      </c>
      <c r="E39" s="123"/>
      <c r="F39" s="123"/>
      <c r="G39" s="124" t="s">
        <v>59</v>
      </c>
      <c r="H39" s="125" t="s">
        <v>60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4" t="s">
        <v>99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69" t="str">
        <f>E7</f>
        <v>OPRAVA ZPEVNĚNÝCH PLOCH URGENTNÍ PŘÍJEM</v>
      </c>
      <c r="F48" s="370"/>
      <c r="G48" s="370"/>
      <c r="H48" s="370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0" t="s">
        <v>97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1" t="str">
        <f>E9</f>
        <v>VORN - Vedlejší a ostatní rozpočtové náklady</v>
      </c>
      <c r="F50" s="371"/>
      <c r="G50" s="371"/>
      <c r="H50" s="371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0" t="s">
        <v>22</v>
      </c>
      <c r="D52" s="38"/>
      <c r="E52" s="38"/>
      <c r="F52" s="28" t="str">
        <f>F12</f>
        <v>Česká Lípa</v>
      </c>
      <c r="G52" s="38"/>
      <c r="H52" s="38"/>
      <c r="I52" s="30" t="s">
        <v>24</v>
      </c>
      <c r="J52" s="61" t="str">
        <f>IF(J12="","",J12)</f>
        <v>31. 7. 2021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25.7" customHeight="1">
      <c r="A54" s="36"/>
      <c r="B54" s="37"/>
      <c r="C54" s="30" t="s">
        <v>30</v>
      </c>
      <c r="D54" s="38"/>
      <c r="E54" s="38"/>
      <c r="F54" s="28" t="str">
        <f>E15</f>
        <v>Nemocnice s poliklinikou Česká Lípa, a.s.</v>
      </c>
      <c r="G54" s="38"/>
      <c r="H54" s="38"/>
      <c r="I54" s="30" t="s">
        <v>38</v>
      </c>
      <c r="J54" s="34" t="str">
        <f>E21</f>
        <v>STORING spol. s ro.o.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0" t="s">
        <v>36</v>
      </c>
      <c r="D55" s="38"/>
      <c r="E55" s="38"/>
      <c r="F55" s="28" t="str">
        <f>IF(E18="","",E18)</f>
        <v>Vyplň údaj</v>
      </c>
      <c r="G55" s="38"/>
      <c r="H55" s="38"/>
      <c r="I55" s="30" t="s">
        <v>43</v>
      </c>
      <c r="J55" s="34" t="str">
        <f>E24</f>
        <v>Zuzana Morávková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100</v>
      </c>
      <c r="D57" s="133"/>
      <c r="E57" s="133"/>
      <c r="F57" s="133"/>
      <c r="G57" s="133"/>
      <c r="H57" s="133"/>
      <c r="I57" s="133"/>
      <c r="J57" s="134" t="s">
        <v>101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80</v>
      </c>
      <c r="D59" s="38"/>
      <c r="E59" s="38"/>
      <c r="F59" s="38"/>
      <c r="G59" s="38"/>
      <c r="H59" s="38"/>
      <c r="I59" s="38"/>
      <c r="J59" s="79">
        <f>J85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8" t="s">
        <v>102</v>
      </c>
    </row>
    <row r="60" spans="1:47" s="9" customFormat="1" ht="24.95" customHeight="1">
      <c r="B60" s="136"/>
      <c r="C60" s="137"/>
      <c r="D60" s="138" t="s">
        <v>314</v>
      </c>
      <c r="E60" s="139"/>
      <c r="F60" s="139"/>
      <c r="G60" s="139"/>
      <c r="H60" s="139"/>
      <c r="I60" s="139"/>
      <c r="J60" s="140">
        <f>J86</f>
        <v>0</v>
      </c>
      <c r="K60" s="137"/>
      <c r="L60" s="141"/>
    </row>
    <row r="61" spans="1:47" s="9" customFormat="1" ht="24.95" customHeight="1">
      <c r="B61" s="136"/>
      <c r="C61" s="137"/>
      <c r="D61" s="138" t="s">
        <v>315</v>
      </c>
      <c r="E61" s="139"/>
      <c r="F61" s="139"/>
      <c r="G61" s="139"/>
      <c r="H61" s="139"/>
      <c r="I61" s="139"/>
      <c r="J61" s="140">
        <f>J96</f>
        <v>0</v>
      </c>
      <c r="K61" s="137"/>
      <c r="L61" s="141"/>
    </row>
    <row r="62" spans="1:47" s="9" customFormat="1" ht="24.95" customHeight="1">
      <c r="B62" s="136"/>
      <c r="C62" s="137"/>
      <c r="D62" s="138" t="s">
        <v>316</v>
      </c>
      <c r="E62" s="139"/>
      <c r="F62" s="139"/>
      <c r="G62" s="139"/>
      <c r="H62" s="139"/>
      <c r="I62" s="139"/>
      <c r="J62" s="140">
        <f>J99</f>
        <v>0</v>
      </c>
      <c r="K62" s="137"/>
      <c r="L62" s="141"/>
    </row>
    <row r="63" spans="1:47" s="9" customFormat="1" ht="24.95" customHeight="1">
      <c r="B63" s="136"/>
      <c r="C63" s="137"/>
      <c r="D63" s="138" t="s">
        <v>317</v>
      </c>
      <c r="E63" s="139"/>
      <c r="F63" s="139"/>
      <c r="G63" s="139"/>
      <c r="H63" s="139"/>
      <c r="I63" s="139"/>
      <c r="J63" s="140">
        <f>J111</f>
        <v>0</v>
      </c>
      <c r="K63" s="137"/>
      <c r="L63" s="141"/>
    </row>
    <row r="64" spans="1:47" s="9" customFormat="1" ht="24.95" customHeight="1">
      <c r="B64" s="136"/>
      <c r="C64" s="137"/>
      <c r="D64" s="138" t="s">
        <v>318</v>
      </c>
      <c r="E64" s="139"/>
      <c r="F64" s="139"/>
      <c r="G64" s="139"/>
      <c r="H64" s="139"/>
      <c r="I64" s="139"/>
      <c r="J64" s="140">
        <f>J114</f>
        <v>0</v>
      </c>
      <c r="K64" s="137"/>
      <c r="L64" s="141"/>
    </row>
    <row r="65" spans="1:31" s="9" customFormat="1" ht="24.95" customHeight="1">
      <c r="B65" s="136"/>
      <c r="C65" s="137"/>
      <c r="D65" s="138" t="s">
        <v>319</v>
      </c>
      <c r="E65" s="139"/>
      <c r="F65" s="139"/>
      <c r="G65" s="139"/>
      <c r="H65" s="139"/>
      <c r="I65" s="139"/>
      <c r="J65" s="140">
        <f>J119</f>
        <v>0</v>
      </c>
      <c r="K65" s="137"/>
      <c r="L65" s="141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08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6.95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6.95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4.95" customHeight="1">
      <c r="A72" s="36"/>
      <c r="B72" s="37"/>
      <c r="C72" s="24" t="s">
        <v>111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69" t="str">
        <f>E7</f>
        <v>OPRAVA ZPEVNĚNÝCH PLOCH URGENTNÍ PŘÍJEM</v>
      </c>
      <c r="F75" s="370"/>
      <c r="G75" s="370"/>
      <c r="H75" s="370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0" t="s">
        <v>97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41" t="str">
        <f>E9</f>
        <v>VORN - Vedlejší a ostatní rozpočtové náklady</v>
      </c>
      <c r="F77" s="371"/>
      <c r="G77" s="371"/>
      <c r="H77" s="371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0" t="s">
        <v>22</v>
      </c>
      <c r="D79" s="38"/>
      <c r="E79" s="38"/>
      <c r="F79" s="28" t="str">
        <f>F12</f>
        <v>Česká Lípa</v>
      </c>
      <c r="G79" s="38"/>
      <c r="H79" s="38"/>
      <c r="I79" s="30" t="s">
        <v>24</v>
      </c>
      <c r="J79" s="61" t="str">
        <f>IF(J12="","",J12)</f>
        <v>31. 7. 2021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25.7" customHeight="1">
      <c r="A81" s="36"/>
      <c r="B81" s="37"/>
      <c r="C81" s="30" t="s">
        <v>30</v>
      </c>
      <c r="D81" s="38"/>
      <c r="E81" s="38"/>
      <c r="F81" s="28" t="str">
        <f>E15</f>
        <v>Nemocnice s poliklinikou Česká Lípa, a.s.</v>
      </c>
      <c r="G81" s="38"/>
      <c r="H81" s="38"/>
      <c r="I81" s="30" t="s">
        <v>38</v>
      </c>
      <c r="J81" s="34" t="str">
        <f>E21</f>
        <v>STORING spol. s ro.o.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5.2" customHeight="1">
      <c r="A82" s="36"/>
      <c r="B82" s="37"/>
      <c r="C82" s="30" t="s">
        <v>36</v>
      </c>
      <c r="D82" s="38"/>
      <c r="E82" s="38"/>
      <c r="F82" s="28" t="str">
        <f>IF(E18="","",E18)</f>
        <v>Vyplň údaj</v>
      </c>
      <c r="G82" s="38"/>
      <c r="H82" s="38"/>
      <c r="I82" s="30" t="s">
        <v>43</v>
      </c>
      <c r="J82" s="34" t="str">
        <f>E24</f>
        <v>Zuzana Morávková</v>
      </c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0.3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11" customFormat="1" ht="29.25" customHeight="1">
      <c r="A84" s="148"/>
      <c r="B84" s="149"/>
      <c r="C84" s="150" t="s">
        <v>112</v>
      </c>
      <c r="D84" s="151" t="s">
        <v>67</v>
      </c>
      <c r="E84" s="151" t="s">
        <v>63</v>
      </c>
      <c r="F84" s="151" t="s">
        <v>64</v>
      </c>
      <c r="G84" s="151" t="s">
        <v>113</v>
      </c>
      <c r="H84" s="151" t="s">
        <v>114</v>
      </c>
      <c r="I84" s="151" t="s">
        <v>115</v>
      </c>
      <c r="J84" s="151" t="s">
        <v>101</v>
      </c>
      <c r="K84" s="152" t="s">
        <v>116</v>
      </c>
      <c r="L84" s="153"/>
      <c r="M84" s="70" t="s">
        <v>44</v>
      </c>
      <c r="N84" s="71" t="s">
        <v>52</v>
      </c>
      <c r="O84" s="71" t="s">
        <v>117</v>
      </c>
      <c r="P84" s="71" t="s">
        <v>118</v>
      </c>
      <c r="Q84" s="71" t="s">
        <v>119</v>
      </c>
      <c r="R84" s="71" t="s">
        <v>120</v>
      </c>
      <c r="S84" s="71" t="s">
        <v>121</v>
      </c>
      <c r="T84" s="72" t="s">
        <v>122</v>
      </c>
      <c r="U84" s="148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</row>
    <row r="85" spans="1:65" s="2" customFormat="1" ht="22.9" customHeight="1">
      <c r="A85" s="36"/>
      <c r="B85" s="37"/>
      <c r="C85" s="77" t="s">
        <v>123</v>
      </c>
      <c r="D85" s="38"/>
      <c r="E85" s="38"/>
      <c r="F85" s="38"/>
      <c r="G85" s="38"/>
      <c r="H85" s="38"/>
      <c r="I85" s="38"/>
      <c r="J85" s="154">
        <f>BK85</f>
        <v>0</v>
      </c>
      <c r="K85" s="38"/>
      <c r="L85" s="41"/>
      <c r="M85" s="73"/>
      <c r="N85" s="155"/>
      <c r="O85" s="74"/>
      <c r="P85" s="156">
        <f>P86+P96+P99+P111+P114+P119</f>
        <v>0</v>
      </c>
      <c r="Q85" s="74"/>
      <c r="R85" s="156">
        <f>R86+R96+R99+R111+R114+R119</f>
        <v>0</v>
      </c>
      <c r="S85" s="74"/>
      <c r="T85" s="157">
        <f>T86+T96+T99+T111+T114+T119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8" t="s">
        <v>81</v>
      </c>
      <c r="AU85" s="18" t="s">
        <v>102</v>
      </c>
      <c r="BK85" s="158">
        <f>BK86+BK96+BK99+BK111+BK114+BK119</f>
        <v>0</v>
      </c>
    </row>
    <row r="86" spans="1:65" s="12" customFormat="1" ht="25.9" customHeight="1">
      <c r="B86" s="159"/>
      <c r="C86" s="160"/>
      <c r="D86" s="161" t="s">
        <v>81</v>
      </c>
      <c r="E86" s="162" t="s">
        <v>320</v>
      </c>
      <c r="F86" s="162" t="s">
        <v>321</v>
      </c>
      <c r="G86" s="160"/>
      <c r="H86" s="160"/>
      <c r="I86" s="163"/>
      <c r="J86" s="164">
        <f>BK86</f>
        <v>0</v>
      </c>
      <c r="K86" s="160"/>
      <c r="L86" s="165"/>
      <c r="M86" s="166"/>
      <c r="N86" s="167"/>
      <c r="O86" s="167"/>
      <c r="P86" s="168">
        <f>SUM(P87:P95)</f>
        <v>0</v>
      </c>
      <c r="Q86" s="167"/>
      <c r="R86" s="168">
        <f>SUM(R87:R95)</f>
        <v>0</v>
      </c>
      <c r="S86" s="167"/>
      <c r="T86" s="169">
        <f>SUM(T87:T95)</f>
        <v>0</v>
      </c>
      <c r="AR86" s="170" t="s">
        <v>90</v>
      </c>
      <c r="AT86" s="171" t="s">
        <v>81</v>
      </c>
      <c r="AU86" s="171" t="s">
        <v>82</v>
      </c>
      <c r="AY86" s="170" t="s">
        <v>126</v>
      </c>
      <c r="BK86" s="172">
        <f>SUM(BK87:BK95)</f>
        <v>0</v>
      </c>
    </row>
    <row r="87" spans="1:65" s="2" customFormat="1" ht="24.2" customHeight="1">
      <c r="A87" s="36"/>
      <c r="B87" s="37"/>
      <c r="C87" s="175" t="s">
        <v>90</v>
      </c>
      <c r="D87" s="175" t="s">
        <v>128</v>
      </c>
      <c r="E87" s="176" t="s">
        <v>322</v>
      </c>
      <c r="F87" s="177" t="s">
        <v>323</v>
      </c>
      <c r="G87" s="178" t="s">
        <v>324</v>
      </c>
      <c r="H87" s="179">
        <v>1</v>
      </c>
      <c r="I87" s="180"/>
      <c r="J87" s="181">
        <f>ROUND(I87*H87,2)</f>
        <v>0</v>
      </c>
      <c r="K87" s="177" t="s">
        <v>44</v>
      </c>
      <c r="L87" s="41"/>
      <c r="M87" s="182" t="s">
        <v>44</v>
      </c>
      <c r="N87" s="183" t="s">
        <v>53</v>
      </c>
      <c r="O87" s="66"/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6" t="s">
        <v>325</v>
      </c>
      <c r="AT87" s="186" t="s">
        <v>128</v>
      </c>
      <c r="AU87" s="186" t="s">
        <v>90</v>
      </c>
      <c r="AY87" s="18" t="s">
        <v>126</v>
      </c>
      <c r="BE87" s="187">
        <f>IF(N87="základní",J87,0)</f>
        <v>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8" t="s">
        <v>90</v>
      </c>
      <c r="BK87" s="187">
        <f>ROUND(I87*H87,2)</f>
        <v>0</v>
      </c>
      <c r="BL87" s="18" t="s">
        <v>325</v>
      </c>
      <c r="BM87" s="186" t="s">
        <v>92</v>
      </c>
    </row>
    <row r="88" spans="1:65" s="2" customFormat="1" ht="39">
      <c r="A88" s="36"/>
      <c r="B88" s="37"/>
      <c r="C88" s="38"/>
      <c r="D88" s="190" t="s">
        <v>326</v>
      </c>
      <c r="E88" s="38"/>
      <c r="F88" s="240" t="s">
        <v>327</v>
      </c>
      <c r="G88" s="38"/>
      <c r="H88" s="38"/>
      <c r="I88" s="202"/>
      <c r="J88" s="38"/>
      <c r="K88" s="38"/>
      <c r="L88" s="41"/>
      <c r="M88" s="203"/>
      <c r="N88" s="204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8" t="s">
        <v>326</v>
      </c>
      <c r="AU88" s="18" t="s">
        <v>90</v>
      </c>
    </row>
    <row r="89" spans="1:65" s="2" customFormat="1" ht="16.5" customHeight="1">
      <c r="A89" s="36"/>
      <c r="B89" s="37"/>
      <c r="C89" s="175" t="s">
        <v>92</v>
      </c>
      <c r="D89" s="175" t="s">
        <v>128</v>
      </c>
      <c r="E89" s="176" t="s">
        <v>328</v>
      </c>
      <c r="F89" s="177" t="s">
        <v>329</v>
      </c>
      <c r="G89" s="178" t="s">
        <v>324</v>
      </c>
      <c r="H89" s="179">
        <v>1</v>
      </c>
      <c r="I89" s="180"/>
      <c r="J89" s="181">
        <f>ROUND(I89*H89,2)</f>
        <v>0</v>
      </c>
      <c r="K89" s="177" t="s">
        <v>44</v>
      </c>
      <c r="L89" s="41"/>
      <c r="M89" s="182" t="s">
        <v>44</v>
      </c>
      <c r="N89" s="183" t="s">
        <v>53</v>
      </c>
      <c r="O89" s="66"/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6" t="s">
        <v>325</v>
      </c>
      <c r="AT89" s="186" t="s">
        <v>128</v>
      </c>
      <c r="AU89" s="186" t="s">
        <v>90</v>
      </c>
      <c r="AY89" s="18" t="s">
        <v>126</v>
      </c>
      <c r="BE89" s="187">
        <f>IF(N89="základní",J89,0)</f>
        <v>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8" t="s">
        <v>90</v>
      </c>
      <c r="BK89" s="187">
        <f>ROUND(I89*H89,2)</f>
        <v>0</v>
      </c>
      <c r="BL89" s="18" t="s">
        <v>325</v>
      </c>
      <c r="BM89" s="186" t="s">
        <v>163</v>
      </c>
    </row>
    <row r="90" spans="1:65" s="2" customFormat="1" ht="39">
      <c r="A90" s="36"/>
      <c r="B90" s="37"/>
      <c r="C90" s="38"/>
      <c r="D90" s="190" t="s">
        <v>326</v>
      </c>
      <c r="E90" s="38"/>
      <c r="F90" s="240" t="s">
        <v>330</v>
      </c>
      <c r="G90" s="38"/>
      <c r="H90" s="38"/>
      <c r="I90" s="202"/>
      <c r="J90" s="38"/>
      <c r="K90" s="38"/>
      <c r="L90" s="41"/>
      <c r="M90" s="203"/>
      <c r="N90" s="204"/>
      <c r="O90" s="66"/>
      <c r="P90" s="66"/>
      <c r="Q90" s="66"/>
      <c r="R90" s="66"/>
      <c r="S90" s="66"/>
      <c r="T90" s="67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8" t="s">
        <v>326</v>
      </c>
      <c r="AU90" s="18" t="s">
        <v>90</v>
      </c>
    </row>
    <row r="91" spans="1:65" s="2" customFormat="1" ht="37.9" customHeight="1">
      <c r="A91" s="36"/>
      <c r="B91" s="37"/>
      <c r="C91" s="175" t="s">
        <v>139</v>
      </c>
      <c r="D91" s="175" t="s">
        <v>128</v>
      </c>
      <c r="E91" s="176" t="s">
        <v>331</v>
      </c>
      <c r="F91" s="177" t="s">
        <v>332</v>
      </c>
      <c r="G91" s="178" t="s">
        <v>324</v>
      </c>
      <c r="H91" s="179">
        <v>1</v>
      </c>
      <c r="I91" s="180"/>
      <c r="J91" s="181">
        <f>ROUND(I91*H91,2)</f>
        <v>0</v>
      </c>
      <c r="K91" s="177" t="s">
        <v>44</v>
      </c>
      <c r="L91" s="41"/>
      <c r="M91" s="182" t="s">
        <v>44</v>
      </c>
      <c r="N91" s="183" t="s">
        <v>53</v>
      </c>
      <c r="O91" s="66"/>
      <c r="P91" s="184">
        <f>O91*H91</f>
        <v>0</v>
      </c>
      <c r="Q91" s="184">
        <v>0</v>
      </c>
      <c r="R91" s="184">
        <f>Q91*H91</f>
        <v>0</v>
      </c>
      <c r="S91" s="184">
        <v>0</v>
      </c>
      <c r="T91" s="185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325</v>
      </c>
      <c r="AT91" s="186" t="s">
        <v>128</v>
      </c>
      <c r="AU91" s="186" t="s">
        <v>90</v>
      </c>
      <c r="AY91" s="18" t="s">
        <v>126</v>
      </c>
      <c r="BE91" s="187">
        <f>IF(N91="základní",J91,0)</f>
        <v>0</v>
      </c>
      <c r="BF91" s="187">
        <f>IF(N91="snížená",J91,0)</f>
        <v>0</v>
      </c>
      <c r="BG91" s="187">
        <f>IF(N91="zákl. přenesená",J91,0)</f>
        <v>0</v>
      </c>
      <c r="BH91" s="187">
        <f>IF(N91="sníž. přenesená",J91,0)</f>
        <v>0</v>
      </c>
      <c r="BI91" s="187">
        <f>IF(N91="nulová",J91,0)</f>
        <v>0</v>
      </c>
      <c r="BJ91" s="18" t="s">
        <v>90</v>
      </c>
      <c r="BK91" s="187">
        <f>ROUND(I91*H91,2)</f>
        <v>0</v>
      </c>
      <c r="BL91" s="18" t="s">
        <v>325</v>
      </c>
      <c r="BM91" s="186" t="s">
        <v>177</v>
      </c>
    </row>
    <row r="92" spans="1:65" s="2" customFormat="1" ht="49.15" customHeight="1">
      <c r="A92" s="36"/>
      <c r="B92" s="37"/>
      <c r="C92" s="175" t="s">
        <v>132</v>
      </c>
      <c r="D92" s="175" t="s">
        <v>128</v>
      </c>
      <c r="E92" s="176" t="s">
        <v>333</v>
      </c>
      <c r="F92" s="177" t="s">
        <v>334</v>
      </c>
      <c r="G92" s="178" t="s">
        <v>324</v>
      </c>
      <c r="H92" s="179">
        <v>1</v>
      </c>
      <c r="I92" s="180"/>
      <c r="J92" s="181">
        <f>ROUND(I92*H92,2)</f>
        <v>0</v>
      </c>
      <c r="K92" s="177" t="s">
        <v>44</v>
      </c>
      <c r="L92" s="41"/>
      <c r="M92" s="182" t="s">
        <v>44</v>
      </c>
      <c r="N92" s="183" t="s">
        <v>53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325</v>
      </c>
      <c r="AT92" s="186" t="s">
        <v>128</v>
      </c>
      <c r="AU92" s="186" t="s">
        <v>90</v>
      </c>
      <c r="AY92" s="18" t="s">
        <v>126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8" t="s">
        <v>90</v>
      </c>
      <c r="BK92" s="187">
        <f>ROUND(I92*H92,2)</f>
        <v>0</v>
      </c>
      <c r="BL92" s="18" t="s">
        <v>325</v>
      </c>
      <c r="BM92" s="186" t="s">
        <v>200</v>
      </c>
    </row>
    <row r="93" spans="1:65" s="2" customFormat="1" ht="39">
      <c r="A93" s="36"/>
      <c r="B93" s="37"/>
      <c r="C93" s="38"/>
      <c r="D93" s="190" t="s">
        <v>326</v>
      </c>
      <c r="E93" s="38"/>
      <c r="F93" s="240" t="s">
        <v>335</v>
      </c>
      <c r="G93" s="38"/>
      <c r="H93" s="38"/>
      <c r="I93" s="202"/>
      <c r="J93" s="38"/>
      <c r="K93" s="38"/>
      <c r="L93" s="41"/>
      <c r="M93" s="203"/>
      <c r="N93" s="204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8" t="s">
        <v>326</v>
      </c>
      <c r="AU93" s="18" t="s">
        <v>90</v>
      </c>
    </row>
    <row r="94" spans="1:65" s="2" customFormat="1" ht="37.9" customHeight="1">
      <c r="A94" s="36"/>
      <c r="B94" s="37"/>
      <c r="C94" s="175" t="s">
        <v>154</v>
      </c>
      <c r="D94" s="175" t="s">
        <v>128</v>
      </c>
      <c r="E94" s="176" t="s">
        <v>336</v>
      </c>
      <c r="F94" s="177" t="s">
        <v>337</v>
      </c>
      <c r="G94" s="178" t="s">
        <v>324</v>
      </c>
      <c r="H94" s="179">
        <v>1</v>
      </c>
      <c r="I94" s="180"/>
      <c r="J94" s="181">
        <f>ROUND(I94*H94,2)</f>
        <v>0</v>
      </c>
      <c r="K94" s="177" t="s">
        <v>44</v>
      </c>
      <c r="L94" s="41"/>
      <c r="M94" s="182" t="s">
        <v>44</v>
      </c>
      <c r="N94" s="183" t="s">
        <v>53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325</v>
      </c>
      <c r="AT94" s="186" t="s">
        <v>128</v>
      </c>
      <c r="AU94" s="186" t="s">
        <v>90</v>
      </c>
      <c r="AY94" s="18" t="s">
        <v>126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8" t="s">
        <v>90</v>
      </c>
      <c r="BK94" s="187">
        <f>ROUND(I94*H94,2)</f>
        <v>0</v>
      </c>
      <c r="BL94" s="18" t="s">
        <v>325</v>
      </c>
      <c r="BM94" s="186" t="s">
        <v>210</v>
      </c>
    </row>
    <row r="95" spans="1:65" s="2" customFormat="1" ht="39">
      <c r="A95" s="36"/>
      <c r="B95" s="37"/>
      <c r="C95" s="38"/>
      <c r="D95" s="190" t="s">
        <v>326</v>
      </c>
      <c r="E95" s="38"/>
      <c r="F95" s="240" t="s">
        <v>338</v>
      </c>
      <c r="G95" s="38"/>
      <c r="H95" s="38"/>
      <c r="I95" s="202"/>
      <c r="J95" s="38"/>
      <c r="K95" s="38"/>
      <c r="L95" s="41"/>
      <c r="M95" s="203"/>
      <c r="N95" s="204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8" t="s">
        <v>326</v>
      </c>
      <c r="AU95" s="18" t="s">
        <v>90</v>
      </c>
    </row>
    <row r="96" spans="1:65" s="12" customFormat="1" ht="25.9" customHeight="1">
      <c r="B96" s="159"/>
      <c r="C96" s="160"/>
      <c r="D96" s="161" t="s">
        <v>81</v>
      </c>
      <c r="E96" s="162" t="s">
        <v>339</v>
      </c>
      <c r="F96" s="162" t="s">
        <v>340</v>
      </c>
      <c r="G96" s="160"/>
      <c r="H96" s="160"/>
      <c r="I96" s="163"/>
      <c r="J96" s="164">
        <f>BK96</f>
        <v>0</v>
      </c>
      <c r="K96" s="160"/>
      <c r="L96" s="165"/>
      <c r="M96" s="166"/>
      <c r="N96" s="167"/>
      <c r="O96" s="167"/>
      <c r="P96" s="168">
        <f>SUM(P97:P98)</f>
        <v>0</v>
      </c>
      <c r="Q96" s="167"/>
      <c r="R96" s="168">
        <f>SUM(R97:R98)</f>
        <v>0</v>
      </c>
      <c r="S96" s="167"/>
      <c r="T96" s="169">
        <f>SUM(T97:T98)</f>
        <v>0</v>
      </c>
      <c r="AR96" s="170" t="s">
        <v>90</v>
      </c>
      <c r="AT96" s="171" t="s">
        <v>81</v>
      </c>
      <c r="AU96" s="171" t="s">
        <v>82</v>
      </c>
      <c r="AY96" s="170" t="s">
        <v>126</v>
      </c>
      <c r="BK96" s="172">
        <f>SUM(BK97:BK98)</f>
        <v>0</v>
      </c>
    </row>
    <row r="97" spans="1:65" s="2" customFormat="1" ht="24.2" customHeight="1">
      <c r="A97" s="36"/>
      <c r="B97" s="37"/>
      <c r="C97" s="175" t="s">
        <v>163</v>
      </c>
      <c r="D97" s="175" t="s">
        <v>128</v>
      </c>
      <c r="E97" s="176" t="s">
        <v>341</v>
      </c>
      <c r="F97" s="177" t="s">
        <v>342</v>
      </c>
      <c r="G97" s="178" t="s">
        <v>324</v>
      </c>
      <c r="H97" s="179">
        <v>1</v>
      </c>
      <c r="I97" s="180"/>
      <c r="J97" s="181">
        <f>ROUND(I97*H97,2)</f>
        <v>0</v>
      </c>
      <c r="K97" s="177" t="s">
        <v>44</v>
      </c>
      <c r="L97" s="41"/>
      <c r="M97" s="182" t="s">
        <v>44</v>
      </c>
      <c r="N97" s="183" t="s">
        <v>53</v>
      </c>
      <c r="O97" s="66"/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325</v>
      </c>
      <c r="AT97" s="186" t="s">
        <v>128</v>
      </c>
      <c r="AU97" s="186" t="s">
        <v>90</v>
      </c>
      <c r="AY97" s="18" t="s">
        <v>126</v>
      </c>
      <c r="BE97" s="187">
        <f>IF(N97="základní",J97,0)</f>
        <v>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8" t="s">
        <v>90</v>
      </c>
      <c r="BK97" s="187">
        <f>ROUND(I97*H97,2)</f>
        <v>0</v>
      </c>
      <c r="BL97" s="18" t="s">
        <v>325</v>
      </c>
      <c r="BM97" s="186" t="s">
        <v>245</v>
      </c>
    </row>
    <row r="98" spans="1:65" s="2" customFormat="1" ht="48.75">
      <c r="A98" s="36"/>
      <c r="B98" s="37"/>
      <c r="C98" s="38"/>
      <c r="D98" s="190" t="s">
        <v>326</v>
      </c>
      <c r="E98" s="38"/>
      <c r="F98" s="240" t="s">
        <v>343</v>
      </c>
      <c r="G98" s="38"/>
      <c r="H98" s="38"/>
      <c r="I98" s="202"/>
      <c r="J98" s="38"/>
      <c r="K98" s="38"/>
      <c r="L98" s="41"/>
      <c r="M98" s="203"/>
      <c r="N98" s="204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8" t="s">
        <v>326</v>
      </c>
      <c r="AU98" s="18" t="s">
        <v>90</v>
      </c>
    </row>
    <row r="99" spans="1:65" s="12" customFormat="1" ht="25.9" customHeight="1">
      <c r="B99" s="159"/>
      <c r="C99" s="160"/>
      <c r="D99" s="161" t="s">
        <v>81</v>
      </c>
      <c r="E99" s="162" t="s">
        <v>344</v>
      </c>
      <c r="F99" s="162" t="s">
        <v>345</v>
      </c>
      <c r="G99" s="160"/>
      <c r="H99" s="160"/>
      <c r="I99" s="163"/>
      <c r="J99" s="164">
        <f>BK99</f>
        <v>0</v>
      </c>
      <c r="K99" s="160"/>
      <c r="L99" s="165"/>
      <c r="M99" s="166"/>
      <c r="N99" s="167"/>
      <c r="O99" s="167"/>
      <c r="P99" s="168">
        <f>SUM(P100:P110)</f>
        <v>0</v>
      </c>
      <c r="Q99" s="167"/>
      <c r="R99" s="168">
        <f>SUM(R100:R110)</f>
        <v>0</v>
      </c>
      <c r="S99" s="167"/>
      <c r="T99" s="169">
        <f>SUM(T100:T110)</f>
        <v>0</v>
      </c>
      <c r="AR99" s="170" t="s">
        <v>90</v>
      </c>
      <c r="AT99" s="171" t="s">
        <v>81</v>
      </c>
      <c r="AU99" s="171" t="s">
        <v>82</v>
      </c>
      <c r="AY99" s="170" t="s">
        <v>126</v>
      </c>
      <c r="BK99" s="172">
        <f>SUM(BK100:BK110)</f>
        <v>0</v>
      </c>
    </row>
    <row r="100" spans="1:65" s="2" customFormat="1" ht="24.2" customHeight="1">
      <c r="A100" s="36"/>
      <c r="B100" s="37"/>
      <c r="C100" s="175" t="s">
        <v>169</v>
      </c>
      <c r="D100" s="175" t="s">
        <v>128</v>
      </c>
      <c r="E100" s="176" t="s">
        <v>346</v>
      </c>
      <c r="F100" s="177" t="s">
        <v>347</v>
      </c>
      <c r="G100" s="178" t="s">
        <v>324</v>
      </c>
      <c r="H100" s="179">
        <v>1</v>
      </c>
      <c r="I100" s="180"/>
      <c r="J100" s="181">
        <f>ROUND(I100*H100,2)</f>
        <v>0</v>
      </c>
      <c r="K100" s="177" t="s">
        <v>44</v>
      </c>
      <c r="L100" s="41"/>
      <c r="M100" s="182" t="s">
        <v>44</v>
      </c>
      <c r="N100" s="183" t="s">
        <v>53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325</v>
      </c>
      <c r="AT100" s="186" t="s">
        <v>128</v>
      </c>
      <c r="AU100" s="186" t="s">
        <v>90</v>
      </c>
      <c r="AY100" s="18" t="s">
        <v>126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8" t="s">
        <v>90</v>
      </c>
      <c r="BK100" s="187">
        <f>ROUND(I100*H100,2)</f>
        <v>0</v>
      </c>
      <c r="BL100" s="18" t="s">
        <v>325</v>
      </c>
      <c r="BM100" s="186" t="s">
        <v>254</v>
      </c>
    </row>
    <row r="101" spans="1:65" s="2" customFormat="1" ht="97.5">
      <c r="A101" s="36"/>
      <c r="B101" s="37"/>
      <c r="C101" s="38"/>
      <c r="D101" s="190" t="s">
        <v>326</v>
      </c>
      <c r="E101" s="38"/>
      <c r="F101" s="240" t="s">
        <v>348</v>
      </c>
      <c r="G101" s="38"/>
      <c r="H101" s="38"/>
      <c r="I101" s="202"/>
      <c r="J101" s="38"/>
      <c r="K101" s="38"/>
      <c r="L101" s="41"/>
      <c r="M101" s="203"/>
      <c r="N101" s="204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8" t="s">
        <v>326</v>
      </c>
      <c r="AU101" s="18" t="s">
        <v>90</v>
      </c>
    </row>
    <row r="102" spans="1:65" s="2" customFormat="1" ht="16.5" customHeight="1">
      <c r="A102" s="36"/>
      <c r="B102" s="37"/>
      <c r="C102" s="175" t="s">
        <v>177</v>
      </c>
      <c r="D102" s="175" t="s">
        <v>128</v>
      </c>
      <c r="E102" s="176" t="s">
        <v>349</v>
      </c>
      <c r="F102" s="177" t="s">
        <v>350</v>
      </c>
      <c r="G102" s="178" t="s">
        <v>157</v>
      </c>
      <c r="H102" s="179">
        <v>100</v>
      </c>
      <c r="I102" s="180"/>
      <c r="J102" s="181">
        <f>ROUND(I102*H102,2)</f>
        <v>0</v>
      </c>
      <c r="K102" s="177" t="s">
        <v>44</v>
      </c>
      <c r="L102" s="41"/>
      <c r="M102" s="182" t="s">
        <v>44</v>
      </c>
      <c r="N102" s="183" t="s">
        <v>53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325</v>
      </c>
      <c r="AT102" s="186" t="s">
        <v>128</v>
      </c>
      <c r="AU102" s="186" t="s">
        <v>90</v>
      </c>
      <c r="AY102" s="18" t="s">
        <v>126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8" t="s">
        <v>90</v>
      </c>
      <c r="BK102" s="187">
        <f>ROUND(I102*H102,2)</f>
        <v>0</v>
      </c>
      <c r="BL102" s="18" t="s">
        <v>325</v>
      </c>
      <c r="BM102" s="186" t="s">
        <v>266</v>
      </c>
    </row>
    <row r="103" spans="1:65" s="2" customFormat="1" ht="48.75">
      <c r="A103" s="36"/>
      <c r="B103" s="37"/>
      <c r="C103" s="38"/>
      <c r="D103" s="190" t="s">
        <v>326</v>
      </c>
      <c r="E103" s="38"/>
      <c r="F103" s="240" t="s">
        <v>351</v>
      </c>
      <c r="G103" s="38"/>
      <c r="H103" s="38"/>
      <c r="I103" s="202"/>
      <c r="J103" s="38"/>
      <c r="K103" s="38"/>
      <c r="L103" s="41"/>
      <c r="M103" s="203"/>
      <c r="N103" s="204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8" t="s">
        <v>326</v>
      </c>
      <c r="AU103" s="18" t="s">
        <v>90</v>
      </c>
    </row>
    <row r="104" spans="1:65" s="14" customFormat="1" ht="11.25">
      <c r="B104" s="205"/>
      <c r="C104" s="206"/>
      <c r="D104" s="190" t="s">
        <v>134</v>
      </c>
      <c r="E104" s="207" t="s">
        <v>44</v>
      </c>
      <c r="F104" s="208" t="s">
        <v>352</v>
      </c>
      <c r="G104" s="206"/>
      <c r="H104" s="207" t="s">
        <v>44</v>
      </c>
      <c r="I104" s="209"/>
      <c r="J104" s="206"/>
      <c r="K104" s="206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134</v>
      </c>
      <c r="AU104" s="214" t="s">
        <v>90</v>
      </c>
      <c r="AV104" s="14" t="s">
        <v>90</v>
      </c>
      <c r="AW104" s="14" t="s">
        <v>42</v>
      </c>
      <c r="AX104" s="14" t="s">
        <v>82</v>
      </c>
      <c r="AY104" s="214" t="s">
        <v>126</v>
      </c>
    </row>
    <row r="105" spans="1:65" s="13" customFormat="1" ht="11.25">
      <c r="B105" s="188"/>
      <c r="C105" s="189"/>
      <c r="D105" s="190" t="s">
        <v>134</v>
      </c>
      <c r="E105" s="191" t="s">
        <v>44</v>
      </c>
      <c r="F105" s="192" t="s">
        <v>353</v>
      </c>
      <c r="G105" s="189"/>
      <c r="H105" s="193">
        <v>100</v>
      </c>
      <c r="I105" s="194"/>
      <c r="J105" s="189"/>
      <c r="K105" s="189"/>
      <c r="L105" s="195"/>
      <c r="M105" s="196"/>
      <c r="N105" s="197"/>
      <c r="O105" s="197"/>
      <c r="P105" s="197"/>
      <c r="Q105" s="197"/>
      <c r="R105" s="197"/>
      <c r="S105" s="197"/>
      <c r="T105" s="198"/>
      <c r="AT105" s="199" t="s">
        <v>134</v>
      </c>
      <c r="AU105" s="199" t="s">
        <v>90</v>
      </c>
      <c r="AV105" s="13" t="s">
        <v>92</v>
      </c>
      <c r="AW105" s="13" t="s">
        <v>42</v>
      </c>
      <c r="AX105" s="13" t="s">
        <v>82</v>
      </c>
      <c r="AY105" s="199" t="s">
        <v>126</v>
      </c>
    </row>
    <row r="106" spans="1:65" s="15" customFormat="1" ht="11.25">
      <c r="B106" s="215"/>
      <c r="C106" s="216"/>
      <c r="D106" s="190" t="s">
        <v>134</v>
      </c>
      <c r="E106" s="217" t="s">
        <v>44</v>
      </c>
      <c r="F106" s="218" t="s">
        <v>162</v>
      </c>
      <c r="G106" s="216"/>
      <c r="H106" s="219">
        <v>100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134</v>
      </c>
      <c r="AU106" s="225" t="s">
        <v>90</v>
      </c>
      <c r="AV106" s="15" t="s">
        <v>132</v>
      </c>
      <c r="AW106" s="15" t="s">
        <v>42</v>
      </c>
      <c r="AX106" s="15" t="s">
        <v>90</v>
      </c>
      <c r="AY106" s="225" t="s">
        <v>126</v>
      </c>
    </row>
    <row r="107" spans="1:65" s="2" customFormat="1" ht="33" customHeight="1">
      <c r="A107" s="36"/>
      <c r="B107" s="37"/>
      <c r="C107" s="175" t="s">
        <v>181</v>
      </c>
      <c r="D107" s="175" t="s">
        <v>128</v>
      </c>
      <c r="E107" s="176" t="s">
        <v>354</v>
      </c>
      <c r="F107" s="177" t="s">
        <v>355</v>
      </c>
      <c r="G107" s="178" t="s">
        <v>324</v>
      </c>
      <c r="H107" s="179">
        <v>1</v>
      </c>
      <c r="I107" s="180"/>
      <c r="J107" s="181">
        <f>ROUND(I107*H107,2)</f>
        <v>0</v>
      </c>
      <c r="K107" s="177" t="s">
        <v>44</v>
      </c>
      <c r="L107" s="41"/>
      <c r="M107" s="182" t="s">
        <v>44</v>
      </c>
      <c r="N107" s="183" t="s">
        <v>53</v>
      </c>
      <c r="O107" s="66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86" t="s">
        <v>325</v>
      </c>
      <c r="AT107" s="186" t="s">
        <v>128</v>
      </c>
      <c r="AU107" s="186" t="s">
        <v>90</v>
      </c>
      <c r="AY107" s="18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8" t="s">
        <v>90</v>
      </c>
      <c r="BK107" s="187">
        <f>ROUND(I107*H107,2)</f>
        <v>0</v>
      </c>
      <c r="BL107" s="18" t="s">
        <v>325</v>
      </c>
      <c r="BM107" s="186" t="s">
        <v>288</v>
      </c>
    </row>
    <row r="108" spans="1:65" s="2" customFormat="1" ht="29.25">
      <c r="A108" s="36"/>
      <c r="B108" s="37"/>
      <c r="C108" s="38"/>
      <c r="D108" s="190" t="s">
        <v>326</v>
      </c>
      <c r="E108" s="38"/>
      <c r="F108" s="240" t="s">
        <v>356</v>
      </c>
      <c r="G108" s="38"/>
      <c r="H108" s="38"/>
      <c r="I108" s="202"/>
      <c r="J108" s="38"/>
      <c r="K108" s="38"/>
      <c r="L108" s="41"/>
      <c r="M108" s="203"/>
      <c r="N108" s="204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8" t="s">
        <v>326</v>
      </c>
      <c r="AU108" s="18" t="s">
        <v>90</v>
      </c>
    </row>
    <row r="109" spans="1:65" s="2" customFormat="1" ht="37.9" customHeight="1">
      <c r="A109" s="36"/>
      <c r="B109" s="37"/>
      <c r="C109" s="175" t="s">
        <v>187</v>
      </c>
      <c r="D109" s="175" t="s">
        <v>128</v>
      </c>
      <c r="E109" s="176" t="s">
        <v>357</v>
      </c>
      <c r="F109" s="177" t="s">
        <v>358</v>
      </c>
      <c r="G109" s="178" t="s">
        <v>324</v>
      </c>
      <c r="H109" s="179">
        <v>1</v>
      </c>
      <c r="I109" s="180"/>
      <c r="J109" s="181">
        <f>ROUND(I109*H109,2)</f>
        <v>0</v>
      </c>
      <c r="K109" s="177" t="s">
        <v>44</v>
      </c>
      <c r="L109" s="41"/>
      <c r="M109" s="182" t="s">
        <v>44</v>
      </c>
      <c r="N109" s="183" t="s">
        <v>53</v>
      </c>
      <c r="O109" s="66"/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6" t="s">
        <v>325</v>
      </c>
      <c r="AT109" s="186" t="s">
        <v>128</v>
      </c>
      <c r="AU109" s="186" t="s">
        <v>90</v>
      </c>
      <c r="AY109" s="18" t="s">
        <v>126</v>
      </c>
      <c r="BE109" s="187">
        <f>IF(N109="základní",J109,0)</f>
        <v>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8" t="s">
        <v>90</v>
      </c>
      <c r="BK109" s="187">
        <f>ROUND(I109*H109,2)</f>
        <v>0</v>
      </c>
      <c r="BL109" s="18" t="s">
        <v>325</v>
      </c>
      <c r="BM109" s="186" t="s">
        <v>302</v>
      </c>
    </row>
    <row r="110" spans="1:65" s="2" customFormat="1" ht="29.25">
      <c r="A110" s="36"/>
      <c r="B110" s="37"/>
      <c r="C110" s="38"/>
      <c r="D110" s="190" t="s">
        <v>326</v>
      </c>
      <c r="E110" s="38"/>
      <c r="F110" s="240" t="s">
        <v>359</v>
      </c>
      <c r="G110" s="38"/>
      <c r="H110" s="38"/>
      <c r="I110" s="202"/>
      <c r="J110" s="38"/>
      <c r="K110" s="38"/>
      <c r="L110" s="41"/>
      <c r="M110" s="203"/>
      <c r="N110" s="204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8" t="s">
        <v>326</v>
      </c>
      <c r="AU110" s="18" t="s">
        <v>90</v>
      </c>
    </row>
    <row r="111" spans="1:65" s="12" customFormat="1" ht="25.9" customHeight="1">
      <c r="B111" s="159"/>
      <c r="C111" s="160"/>
      <c r="D111" s="161" t="s">
        <v>81</v>
      </c>
      <c r="E111" s="162" t="s">
        <v>360</v>
      </c>
      <c r="F111" s="162" t="s">
        <v>361</v>
      </c>
      <c r="G111" s="160"/>
      <c r="H111" s="160"/>
      <c r="I111" s="163"/>
      <c r="J111" s="164">
        <f>BK111</f>
        <v>0</v>
      </c>
      <c r="K111" s="160"/>
      <c r="L111" s="165"/>
      <c r="M111" s="166"/>
      <c r="N111" s="167"/>
      <c r="O111" s="167"/>
      <c r="P111" s="168">
        <f>SUM(P112:P113)</f>
        <v>0</v>
      </c>
      <c r="Q111" s="167"/>
      <c r="R111" s="168">
        <f>SUM(R112:R113)</f>
        <v>0</v>
      </c>
      <c r="S111" s="167"/>
      <c r="T111" s="169">
        <f>SUM(T112:T113)</f>
        <v>0</v>
      </c>
      <c r="AR111" s="170" t="s">
        <v>90</v>
      </c>
      <c r="AT111" s="171" t="s">
        <v>81</v>
      </c>
      <c r="AU111" s="171" t="s">
        <v>82</v>
      </c>
      <c r="AY111" s="170" t="s">
        <v>126</v>
      </c>
      <c r="BK111" s="172">
        <f>SUM(BK112:BK113)</f>
        <v>0</v>
      </c>
    </row>
    <row r="112" spans="1:65" s="2" customFormat="1" ht="44.25" customHeight="1">
      <c r="A112" s="36"/>
      <c r="B112" s="37"/>
      <c r="C112" s="175" t="s">
        <v>196</v>
      </c>
      <c r="D112" s="175" t="s">
        <v>128</v>
      </c>
      <c r="E112" s="176" t="s">
        <v>362</v>
      </c>
      <c r="F112" s="177" t="s">
        <v>363</v>
      </c>
      <c r="G112" s="178" t="s">
        <v>324</v>
      </c>
      <c r="H112" s="179">
        <v>1</v>
      </c>
      <c r="I112" s="180"/>
      <c r="J112" s="181">
        <f>ROUND(I112*H112,2)</f>
        <v>0</v>
      </c>
      <c r="K112" s="177" t="s">
        <v>44</v>
      </c>
      <c r="L112" s="41"/>
      <c r="M112" s="182" t="s">
        <v>44</v>
      </c>
      <c r="N112" s="183" t="s">
        <v>53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325</v>
      </c>
      <c r="AT112" s="186" t="s">
        <v>128</v>
      </c>
      <c r="AU112" s="186" t="s">
        <v>90</v>
      </c>
      <c r="AY112" s="18" t="s">
        <v>126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8" t="s">
        <v>90</v>
      </c>
      <c r="BK112" s="187">
        <f>ROUND(I112*H112,2)</f>
        <v>0</v>
      </c>
      <c r="BL112" s="18" t="s">
        <v>325</v>
      </c>
      <c r="BM112" s="186" t="s">
        <v>364</v>
      </c>
    </row>
    <row r="113" spans="1:65" s="2" customFormat="1" ht="39">
      <c r="A113" s="36"/>
      <c r="B113" s="37"/>
      <c r="C113" s="38"/>
      <c r="D113" s="190" t="s">
        <v>326</v>
      </c>
      <c r="E113" s="38"/>
      <c r="F113" s="240" t="s">
        <v>365</v>
      </c>
      <c r="G113" s="38"/>
      <c r="H113" s="38"/>
      <c r="I113" s="202"/>
      <c r="J113" s="38"/>
      <c r="K113" s="38"/>
      <c r="L113" s="41"/>
      <c r="M113" s="203"/>
      <c r="N113" s="204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8" t="s">
        <v>326</v>
      </c>
      <c r="AU113" s="18" t="s">
        <v>90</v>
      </c>
    </row>
    <row r="114" spans="1:65" s="12" customFormat="1" ht="25.9" customHeight="1">
      <c r="B114" s="159"/>
      <c r="C114" s="160"/>
      <c r="D114" s="161" t="s">
        <v>81</v>
      </c>
      <c r="E114" s="162" t="s">
        <v>366</v>
      </c>
      <c r="F114" s="162" t="s">
        <v>367</v>
      </c>
      <c r="G114" s="160"/>
      <c r="H114" s="160"/>
      <c r="I114" s="163"/>
      <c r="J114" s="164">
        <f>BK114</f>
        <v>0</v>
      </c>
      <c r="K114" s="160"/>
      <c r="L114" s="165"/>
      <c r="M114" s="166"/>
      <c r="N114" s="167"/>
      <c r="O114" s="167"/>
      <c r="P114" s="168">
        <f>SUM(P115:P118)</f>
        <v>0</v>
      </c>
      <c r="Q114" s="167"/>
      <c r="R114" s="168">
        <f>SUM(R115:R118)</f>
        <v>0</v>
      </c>
      <c r="S114" s="167"/>
      <c r="T114" s="169">
        <f>SUM(T115:T118)</f>
        <v>0</v>
      </c>
      <c r="AR114" s="170" t="s">
        <v>90</v>
      </c>
      <c r="AT114" s="171" t="s">
        <v>81</v>
      </c>
      <c r="AU114" s="171" t="s">
        <v>82</v>
      </c>
      <c r="AY114" s="170" t="s">
        <v>126</v>
      </c>
      <c r="BK114" s="172">
        <f>SUM(BK115:BK118)</f>
        <v>0</v>
      </c>
    </row>
    <row r="115" spans="1:65" s="2" customFormat="1" ht="49.15" customHeight="1">
      <c r="A115" s="36"/>
      <c r="B115" s="37"/>
      <c r="C115" s="175" t="s">
        <v>200</v>
      </c>
      <c r="D115" s="175" t="s">
        <v>128</v>
      </c>
      <c r="E115" s="176" t="s">
        <v>368</v>
      </c>
      <c r="F115" s="177" t="s">
        <v>369</v>
      </c>
      <c r="G115" s="178" t="s">
        <v>324</v>
      </c>
      <c r="H115" s="179">
        <v>1</v>
      </c>
      <c r="I115" s="180"/>
      <c r="J115" s="181">
        <f>ROUND(I115*H115,2)</f>
        <v>0</v>
      </c>
      <c r="K115" s="177" t="s">
        <v>44</v>
      </c>
      <c r="L115" s="41"/>
      <c r="M115" s="182" t="s">
        <v>44</v>
      </c>
      <c r="N115" s="183" t="s">
        <v>53</v>
      </c>
      <c r="O115" s="66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86" t="s">
        <v>325</v>
      </c>
      <c r="AT115" s="186" t="s">
        <v>128</v>
      </c>
      <c r="AU115" s="186" t="s">
        <v>90</v>
      </c>
      <c r="AY115" s="18" t="s">
        <v>126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8" t="s">
        <v>90</v>
      </c>
      <c r="BK115" s="187">
        <f>ROUND(I115*H115,2)</f>
        <v>0</v>
      </c>
      <c r="BL115" s="18" t="s">
        <v>325</v>
      </c>
      <c r="BM115" s="186" t="s">
        <v>370</v>
      </c>
    </row>
    <row r="116" spans="1:65" s="2" customFormat="1" ht="19.5">
      <c r="A116" s="36"/>
      <c r="B116" s="37"/>
      <c r="C116" s="38"/>
      <c r="D116" s="190" t="s">
        <v>326</v>
      </c>
      <c r="E116" s="38"/>
      <c r="F116" s="240" t="s">
        <v>371</v>
      </c>
      <c r="G116" s="38"/>
      <c r="H116" s="38"/>
      <c r="I116" s="202"/>
      <c r="J116" s="38"/>
      <c r="K116" s="38"/>
      <c r="L116" s="41"/>
      <c r="M116" s="203"/>
      <c r="N116" s="204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8" t="s">
        <v>326</v>
      </c>
      <c r="AU116" s="18" t="s">
        <v>90</v>
      </c>
    </row>
    <row r="117" spans="1:65" s="2" customFormat="1" ht="49.15" customHeight="1">
      <c r="A117" s="36"/>
      <c r="B117" s="37"/>
      <c r="C117" s="175" t="s">
        <v>204</v>
      </c>
      <c r="D117" s="175" t="s">
        <v>128</v>
      </c>
      <c r="E117" s="176" t="s">
        <v>372</v>
      </c>
      <c r="F117" s="177" t="s">
        <v>373</v>
      </c>
      <c r="G117" s="178" t="s">
        <v>324</v>
      </c>
      <c r="H117" s="179">
        <v>1</v>
      </c>
      <c r="I117" s="180"/>
      <c r="J117" s="181">
        <f>ROUND(I117*H117,2)</f>
        <v>0</v>
      </c>
      <c r="K117" s="177" t="s">
        <v>44</v>
      </c>
      <c r="L117" s="41"/>
      <c r="M117" s="182" t="s">
        <v>44</v>
      </c>
      <c r="N117" s="183" t="s">
        <v>53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325</v>
      </c>
      <c r="AT117" s="186" t="s">
        <v>128</v>
      </c>
      <c r="AU117" s="186" t="s">
        <v>90</v>
      </c>
      <c r="AY117" s="18" t="s">
        <v>126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8" t="s">
        <v>90</v>
      </c>
      <c r="BK117" s="187">
        <f>ROUND(I117*H117,2)</f>
        <v>0</v>
      </c>
      <c r="BL117" s="18" t="s">
        <v>325</v>
      </c>
      <c r="BM117" s="186" t="s">
        <v>374</v>
      </c>
    </row>
    <row r="118" spans="1:65" s="2" customFormat="1" ht="19.5">
      <c r="A118" s="36"/>
      <c r="B118" s="37"/>
      <c r="C118" s="38"/>
      <c r="D118" s="190" t="s">
        <v>326</v>
      </c>
      <c r="E118" s="38"/>
      <c r="F118" s="240" t="s">
        <v>375</v>
      </c>
      <c r="G118" s="38"/>
      <c r="H118" s="38"/>
      <c r="I118" s="202"/>
      <c r="J118" s="38"/>
      <c r="K118" s="38"/>
      <c r="L118" s="41"/>
      <c r="M118" s="203"/>
      <c r="N118" s="204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8" t="s">
        <v>326</v>
      </c>
      <c r="AU118" s="18" t="s">
        <v>90</v>
      </c>
    </row>
    <row r="119" spans="1:65" s="12" customFormat="1" ht="25.9" customHeight="1">
      <c r="B119" s="159"/>
      <c r="C119" s="160"/>
      <c r="D119" s="161" t="s">
        <v>81</v>
      </c>
      <c r="E119" s="162" t="s">
        <v>376</v>
      </c>
      <c r="F119" s="162" t="s">
        <v>377</v>
      </c>
      <c r="G119" s="160"/>
      <c r="H119" s="160"/>
      <c r="I119" s="163"/>
      <c r="J119" s="164">
        <f>BK119</f>
        <v>0</v>
      </c>
      <c r="K119" s="160"/>
      <c r="L119" s="165"/>
      <c r="M119" s="166"/>
      <c r="N119" s="167"/>
      <c r="O119" s="167"/>
      <c r="P119" s="168">
        <f>SUM(P120:P124)</f>
        <v>0</v>
      </c>
      <c r="Q119" s="167"/>
      <c r="R119" s="168">
        <f>SUM(R120:R124)</f>
        <v>0</v>
      </c>
      <c r="S119" s="167"/>
      <c r="T119" s="169">
        <f>SUM(T120:T124)</f>
        <v>0</v>
      </c>
      <c r="AR119" s="170" t="s">
        <v>90</v>
      </c>
      <c r="AT119" s="171" t="s">
        <v>81</v>
      </c>
      <c r="AU119" s="171" t="s">
        <v>82</v>
      </c>
      <c r="AY119" s="170" t="s">
        <v>126</v>
      </c>
      <c r="BK119" s="172">
        <f>SUM(BK120:BK124)</f>
        <v>0</v>
      </c>
    </row>
    <row r="120" spans="1:65" s="2" customFormat="1" ht="49.15" customHeight="1">
      <c r="A120" s="36"/>
      <c r="B120" s="37"/>
      <c r="C120" s="175" t="s">
        <v>210</v>
      </c>
      <c r="D120" s="175" t="s">
        <v>128</v>
      </c>
      <c r="E120" s="176" t="s">
        <v>378</v>
      </c>
      <c r="F120" s="177" t="s">
        <v>379</v>
      </c>
      <c r="G120" s="178" t="s">
        <v>324</v>
      </c>
      <c r="H120" s="179">
        <v>1</v>
      </c>
      <c r="I120" s="180"/>
      <c r="J120" s="181">
        <f>ROUND(I120*H120,2)</f>
        <v>0</v>
      </c>
      <c r="K120" s="177" t="s">
        <v>44</v>
      </c>
      <c r="L120" s="41"/>
      <c r="M120" s="182" t="s">
        <v>44</v>
      </c>
      <c r="N120" s="183" t="s">
        <v>53</v>
      </c>
      <c r="O120" s="66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6" t="s">
        <v>325</v>
      </c>
      <c r="AT120" s="186" t="s">
        <v>128</v>
      </c>
      <c r="AU120" s="186" t="s">
        <v>90</v>
      </c>
      <c r="AY120" s="18" t="s">
        <v>126</v>
      </c>
      <c r="BE120" s="187">
        <f>IF(N120="základní",J120,0)</f>
        <v>0</v>
      </c>
      <c r="BF120" s="187">
        <f>IF(N120="snížená",J120,0)</f>
        <v>0</v>
      </c>
      <c r="BG120" s="187">
        <f>IF(N120="zákl. přenesená",J120,0)</f>
        <v>0</v>
      </c>
      <c r="BH120" s="187">
        <f>IF(N120="sníž. přenesená",J120,0)</f>
        <v>0</v>
      </c>
      <c r="BI120" s="187">
        <f>IF(N120="nulová",J120,0)</f>
        <v>0</v>
      </c>
      <c r="BJ120" s="18" t="s">
        <v>90</v>
      </c>
      <c r="BK120" s="187">
        <f>ROUND(I120*H120,2)</f>
        <v>0</v>
      </c>
      <c r="BL120" s="18" t="s">
        <v>325</v>
      </c>
      <c r="BM120" s="186" t="s">
        <v>380</v>
      </c>
    </row>
    <row r="121" spans="1:65" s="2" customFormat="1" ht="29.25">
      <c r="A121" s="36"/>
      <c r="B121" s="37"/>
      <c r="C121" s="38"/>
      <c r="D121" s="190" t="s">
        <v>326</v>
      </c>
      <c r="E121" s="38"/>
      <c r="F121" s="240" t="s">
        <v>381</v>
      </c>
      <c r="G121" s="38"/>
      <c r="H121" s="38"/>
      <c r="I121" s="202"/>
      <c r="J121" s="38"/>
      <c r="K121" s="38"/>
      <c r="L121" s="41"/>
      <c r="M121" s="203"/>
      <c r="N121" s="204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8" t="s">
        <v>326</v>
      </c>
      <c r="AU121" s="18" t="s">
        <v>90</v>
      </c>
    </row>
    <row r="122" spans="1:65" s="2" customFormat="1" ht="66.75" customHeight="1">
      <c r="A122" s="36"/>
      <c r="B122" s="37"/>
      <c r="C122" s="175" t="s">
        <v>8</v>
      </c>
      <c r="D122" s="175" t="s">
        <v>128</v>
      </c>
      <c r="E122" s="176" t="s">
        <v>382</v>
      </c>
      <c r="F122" s="177" t="s">
        <v>383</v>
      </c>
      <c r="G122" s="178" t="s">
        <v>324</v>
      </c>
      <c r="H122" s="179">
        <v>1</v>
      </c>
      <c r="I122" s="180"/>
      <c r="J122" s="181">
        <f>ROUND(I122*H122,2)</f>
        <v>0</v>
      </c>
      <c r="K122" s="177" t="s">
        <v>44</v>
      </c>
      <c r="L122" s="41"/>
      <c r="M122" s="182" t="s">
        <v>44</v>
      </c>
      <c r="N122" s="183" t="s">
        <v>53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325</v>
      </c>
      <c r="AT122" s="186" t="s">
        <v>128</v>
      </c>
      <c r="AU122" s="186" t="s">
        <v>90</v>
      </c>
      <c r="AY122" s="18" t="s">
        <v>126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8" t="s">
        <v>90</v>
      </c>
      <c r="BK122" s="187">
        <f>ROUND(I122*H122,2)</f>
        <v>0</v>
      </c>
      <c r="BL122" s="18" t="s">
        <v>325</v>
      </c>
      <c r="BM122" s="186" t="s">
        <v>384</v>
      </c>
    </row>
    <row r="123" spans="1:65" s="2" customFormat="1" ht="78" customHeight="1">
      <c r="A123" s="36"/>
      <c r="B123" s="37"/>
      <c r="C123" s="175" t="s">
        <v>221</v>
      </c>
      <c r="D123" s="175" t="s">
        <v>128</v>
      </c>
      <c r="E123" s="176" t="s">
        <v>385</v>
      </c>
      <c r="F123" s="177" t="s">
        <v>386</v>
      </c>
      <c r="G123" s="178" t="s">
        <v>324</v>
      </c>
      <c r="H123" s="179">
        <v>1</v>
      </c>
      <c r="I123" s="180"/>
      <c r="J123" s="181">
        <f>ROUND(I123*H123,2)</f>
        <v>0</v>
      </c>
      <c r="K123" s="177" t="s">
        <v>44</v>
      </c>
      <c r="L123" s="41"/>
      <c r="M123" s="182" t="s">
        <v>44</v>
      </c>
      <c r="N123" s="183" t="s">
        <v>53</v>
      </c>
      <c r="O123" s="66"/>
      <c r="P123" s="184">
        <f>O123*H123</f>
        <v>0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6" t="s">
        <v>325</v>
      </c>
      <c r="AT123" s="186" t="s">
        <v>128</v>
      </c>
      <c r="AU123" s="186" t="s">
        <v>90</v>
      </c>
      <c r="AY123" s="18" t="s">
        <v>126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8" t="s">
        <v>90</v>
      </c>
      <c r="BK123" s="187">
        <f>ROUND(I123*H123,2)</f>
        <v>0</v>
      </c>
      <c r="BL123" s="18" t="s">
        <v>325</v>
      </c>
      <c r="BM123" s="186" t="s">
        <v>387</v>
      </c>
    </row>
    <row r="124" spans="1:65" s="2" customFormat="1" ht="29.25">
      <c r="A124" s="36"/>
      <c r="B124" s="37"/>
      <c r="C124" s="38"/>
      <c r="D124" s="190" t="s">
        <v>326</v>
      </c>
      <c r="E124" s="38"/>
      <c r="F124" s="240" t="s">
        <v>388</v>
      </c>
      <c r="G124" s="38"/>
      <c r="H124" s="38"/>
      <c r="I124" s="202"/>
      <c r="J124" s="38"/>
      <c r="K124" s="38"/>
      <c r="L124" s="41"/>
      <c r="M124" s="236"/>
      <c r="N124" s="237"/>
      <c r="O124" s="238"/>
      <c r="P124" s="238"/>
      <c r="Q124" s="238"/>
      <c r="R124" s="238"/>
      <c r="S124" s="238"/>
      <c r="T124" s="239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8" t="s">
        <v>326</v>
      </c>
      <c r="AU124" s="18" t="s">
        <v>90</v>
      </c>
    </row>
    <row r="125" spans="1:65" s="2" customFormat="1" ht="6.95" customHeight="1">
      <c r="A125" s="36"/>
      <c r="B125" s="49"/>
      <c r="C125" s="50"/>
      <c r="D125" s="50"/>
      <c r="E125" s="50"/>
      <c r="F125" s="50"/>
      <c r="G125" s="50"/>
      <c r="H125" s="50"/>
      <c r="I125" s="50"/>
      <c r="J125" s="50"/>
      <c r="K125" s="50"/>
      <c r="L125" s="41"/>
      <c r="M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</sheetData>
  <sheetProtection algorithmName="SHA-512" hashValue="vV7+5DX038/QlMN8s9T3C1scZXZ/7+ie68i35kNn9MBA+BvKc+VXSt2Z5sCFWg4bI+2ccwrEPvyh13oKvl4Cww==" saltValue="QKr2X/p4IGH/aoS2KD4mC546DO7jSPPbxeHfc8OONHOT8DcZ4yRUp3Ujdk/YuwsxMX+xFiaPVWl/pPhwxHECbw==" spinCount="100000" sheet="1" objects="1" scenarios="1" formatColumns="0" formatRows="0" autoFilter="0"/>
  <autoFilter ref="C84:K124" xr:uid="{00000000-0009-0000-0000-000002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8"/>
  <sheetViews>
    <sheetView showGridLines="0" zoomScale="110" zoomScaleNormal="110" workbookViewId="0"/>
  </sheetViews>
  <sheetFormatPr defaultRowHeight="16.5"/>
  <cols>
    <col min="1" max="1" width="8.33203125" style="241" customWidth="1"/>
    <col min="2" max="2" width="1.6640625" style="241" customWidth="1"/>
    <col min="3" max="4" width="5" style="241" customWidth="1"/>
    <col min="5" max="5" width="11.6640625" style="241" customWidth="1"/>
    <col min="6" max="6" width="9.1640625" style="241" customWidth="1"/>
    <col min="7" max="7" width="5" style="241" customWidth="1"/>
    <col min="8" max="8" width="77.83203125" style="241" customWidth="1"/>
    <col min="9" max="10" width="20" style="241" customWidth="1"/>
    <col min="11" max="11" width="1.6640625" style="241" customWidth="1"/>
  </cols>
  <sheetData>
    <row r="1" spans="2:11" s="1" customFormat="1" ht="37.5" customHeight="1"/>
    <row r="2" spans="2:11" s="1" customFormat="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6" customFormat="1" ht="45" customHeight="1">
      <c r="B3" s="245"/>
      <c r="C3" s="373" t="s">
        <v>389</v>
      </c>
      <c r="D3" s="373"/>
      <c r="E3" s="373"/>
      <c r="F3" s="373"/>
      <c r="G3" s="373"/>
      <c r="H3" s="373"/>
      <c r="I3" s="373"/>
      <c r="J3" s="373"/>
      <c r="K3" s="246"/>
    </row>
    <row r="4" spans="2:11" s="1" customFormat="1" ht="25.5" customHeight="1">
      <c r="B4" s="247"/>
      <c r="C4" s="378" t="s">
        <v>390</v>
      </c>
      <c r="D4" s="378"/>
      <c r="E4" s="378"/>
      <c r="F4" s="378"/>
      <c r="G4" s="378"/>
      <c r="H4" s="378"/>
      <c r="I4" s="378"/>
      <c r="J4" s="378"/>
      <c r="K4" s="248"/>
    </row>
    <row r="5" spans="2:11" s="1" customFormat="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s="1" customFormat="1" ht="15" customHeight="1">
      <c r="B6" s="247"/>
      <c r="C6" s="377" t="s">
        <v>391</v>
      </c>
      <c r="D6" s="377"/>
      <c r="E6" s="377"/>
      <c r="F6" s="377"/>
      <c r="G6" s="377"/>
      <c r="H6" s="377"/>
      <c r="I6" s="377"/>
      <c r="J6" s="377"/>
      <c r="K6" s="248"/>
    </row>
    <row r="7" spans="2:11" s="1" customFormat="1" ht="15" customHeight="1">
      <c r="B7" s="251"/>
      <c r="C7" s="377" t="s">
        <v>392</v>
      </c>
      <c r="D7" s="377"/>
      <c r="E7" s="377"/>
      <c r="F7" s="377"/>
      <c r="G7" s="377"/>
      <c r="H7" s="377"/>
      <c r="I7" s="377"/>
      <c r="J7" s="377"/>
      <c r="K7" s="248"/>
    </row>
    <row r="8" spans="2:11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s="1" customFormat="1" ht="15" customHeight="1">
      <c r="B9" s="251"/>
      <c r="C9" s="377" t="s">
        <v>393</v>
      </c>
      <c r="D9" s="377"/>
      <c r="E9" s="377"/>
      <c r="F9" s="377"/>
      <c r="G9" s="377"/>
      <c r="H9" s="377"/>
      <c r="I9" s="377"/>
      <c r="J9" s="377"/>
      <c r="K9" s="248"/>
    </row>
    <row r="10" spans="2:11" s="1" customFormat="1" ht="15" customHeight="1">
      <c r="B10" s="251"/>
      <c r="C10" s="250"/>
      <c r="D10" s="377" t="s">
        <v>394</v>
      </c>
      <c r="E10" s="377"/>
      <c r="F10" s="377"/>
      <c r="G10" s="377"/>
      <c r="H10" s="377"/>
      <c r="I10" s="377"/>
      <c r="J10" s="377"/>
      <c r="K10" s="248"/>
    </row>
    <row r="11" spans="2:11" s="1" customFormat="1" ht="15" customHeight="1">
      <c r="B11" s="251"/>
      <c r="C11" s="252"/>
      <c r="D11" s="377" t="s">
        <v>395</v>
      </c>
      <c r="E11" s="377"/>
      <c r="F11" s="377"/>
      <c r="G11" s="377"/>
      <c r="H11" s="377"/>
      <c r="I11" s="377"/>
      <c r="J11" s="377"/>
      <c r="K11" s="248"/>
    </row>
    <row r="12" spans="2:11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pans="2:11" s="1" customFormat="1" ht="15" customHeight="1">
      <c r="B13" s="251"/>
      <c r="C13" s="252"/>
      <c r="D13" s="253" t="s">
        <v>396</v>
      </c>
      <c r="E13" s="250"/>
      <c r="F13" s="250"/>
      <c r="G13" s="250"/>
      <c r="H13" s="250"/>
      <c r="I13" s="250"/>
      <c r="J13" s="250"/>
      <c r="K13" s="248"/>
    </row>
    <row r="14" spans="2:11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pans="2:11" s="1" customFormat="1" ht="15" customHeight="1">
      <c r="B15" s="251"/>
      <c r="C15" s="252"/>
      <c r="D15" s="377" t="s">
        <v>397</v>
      </c>
      <c r="E15" s="377"/>
      <c r="F15" s="377"/>
      <c r="G15" s="377"/>
      <c r="H15" s="377"/>
      <c r="I15" s="377"/>
      <c r="J15" s="377"/>
      <c r="K15" s="248"/>
    </row>
    <row r="16" spans="2:11" s="1" customFormat="1" ht="15" customHeight="1">
      <c r="B16" s="251"/>
      <c r="C16" s="252"/>
      <c r="D16" s="377" t="s">
        <v>398</v>
      </c>
      <c r="E16" s="377"/>
      <c r="F16" s="377"/>
      <c r="G16" s="377"/>
      <c r="H16" s="377"/>
      <c r="I16" s="377"/>
      <c r="J16" s="377"/>
      <c r="K16" s="248"/>
    </row>
    <row r="17" spans="2:11" s="1" customFormat="1" ht="15" customHeight="1">
      <c r="B17" s="251"/>
      <c r="C17" s="252"/>
      <c r="D17" s="377" t="s">
        <v>399</v>
      </c>
      <c r="E17" s="377"/>
      <c r="F17" s="377"/>
      <c r="G17" s="377"/>
      <c r="H17" s="377"/>
      <c r="I17" s="377"/>
      <c r="J17" s="377"/>
      <c r="K17" s="248"/>
    </row>
    <row r="18" spans="2:11" s="1" customFormat="1" ht="15" customHeight="1">
      <c r="B18" s="251"/>
      <c r="C18" s="252"/>
      <c r="D18" s="252"/>
      <c r="E18" s="254" t="s">
        <v>89</v>
      </c>
      <c r="F18" s="377" t="s">
        <v>400</v>
      </c>
      <c r="G18" s="377"/>
      <c r="H18" s="377"/>
      <c r="I18" s="377"/>
      <c r="J18" s="377"/>
      <c r="K18" s="248"/>
    </row>
    <row r="19" spans="2:11" s="1" customFormat="1" ht="15" customHeight="1">
      <c r="B19" s="251"/>
      <c r="C19" s="252"/>
      <c r="D19" s="252"/>
      <c r="E19" s="254" t="s">
        <v>401</v>
      </c>
      <c r="F19" s="377" t="s">
        <v>402</v>
      </c>
      <c r="G19" s="377"/>
      <c r="H19" s="377"/>
      <c r="I19" s="377"/>
      <c r="J19" s="377"/>
      <c r="K19" s="248"/>
    </row>
    <row r="20" spans="2:11" s="1" customFormat="1" ht="15" customHeight="1">
      <c r="B20" s="251"/>
      <c r="C20" s="252"/>
      <c r="D20" s="252"/>
      <c r="E20" s="254" t="s">
        <v>403</v>
      </c>
      <c r="F20" s="377" t="s">
        <v>404</v>
      </c>
      <c r="G20" s="377"/>
      <c r="H20" s="377"/>
      <c r="I20" s="377"/>
      <c r="J20" s="377"/>
      <c r="K20" s="248"/>
    </row>
    <row r="21" spans="2:11" s="1" customFormat="1" ht="15" customHeight="1">
      <c r="B21" s="251"/>
      <c r="C21" s="252"/>
      <c r="D21" s="252"/>
      <c r="E21" s="254" t="s">
        <v>405</v>
      </c>
      <c r="F21" s="377" t="s">
        <v>406</v>
      </c>
      <c r="G21" s="377"/>
      <c r="H21" s="377"/>
      <c r="I21" s="377"/>
      <c r="J21" s="377"/>
      <c r="K21" s="248"/>
    </row>
    <row r="22" spans="2:11" s="1" customFormat="1" ht="15" customHeight="1">
      <c r="B22" s="251"/>
      <c r="C22" s="252"/>
      <c r="D22" s="252"/>
      <c r="E22" s="254" t="s">
        <v>407</v>
      </c>
      <c r="F22" s="377" t="s">
        <v>408</v>
      </c>
      <c r="G22" s="377"/>
      <c r="H22" s="377"/>
      <c r="I22" s="377"/>
      <c r="J22" s="377"/>
      <c r="K22" s="248"/>
    </row>
    <row r="23" spans="2:11" s="1" customFormat="1" ht="15" customHeight="1">
      <c r="B23" s="251"/>
      <c r="C23" s="252"/>
      <c r="D23" s="252"/>
      <c r="E23" s="254" t="s">
        <v>409</v>
      </c>
      <c r="F23" s="377" t="s">
        <v>410</v>
      </c>
      <c r="G23" s="377"/>
      <c r="H23" s="377"/>
      <c r="I23" s="377"/>
      <c r="J23" s="377"/>
      <c r="K23" s="248"/>
    </row>
    <row r="24" spans="2:11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pans="2:11" s="1" customFormat="1" ht="15" customHeight="1">
      <c r="B25" s="251"/>
      <c r="C25" s="377" t="s">
        <v>411</v>
      </c>
      <c r="D25" s="377"/>
      <c r="E25" s="377"/>
      <c r="F25" s="377"/>
      <c r="G25" s="377"/>
      <c r="H25" s="377"/>
      <c r="I25" s="377"/>
      <c r="J25" s="377"/>
      <c r="K25" s="248"/>
    </row>
    <row r="26" spans="2:11" s="1" customFormat="1" ht="15" customHeight="1">
      <c r="B26" s="251"/>
      <c r="C26" s="377" t="s">
        <v>412</v>
      </c>
      <c r="D26" s="377"/>
      <c r="E26" s="377"/>
      <c r="F26" s="377"/>
      <c r="G26" s="377"/>
      <c r="H26" s="377"/>
      <c r="I26" s="377"/>
      <c r="J26" s="377"/>
      <c r="K26" s="248"/>
    </row>
    <row r="27" spans="2:11" s="1" customFormat="1" ht="15" customHeight="1">
      <c r="B27" s="251"/>
      <c r="C27" s="250"/>
      <c r="D27" s="377" t="s">
        <v>413</v>
      </c>
      <c r="E27" s="377"/>
      <c r="F27" s="377"/>
      <c r="G27" s="377"/>
      <c r="H27" s="377"/>
      <c r="I27" s="377"/>
      <c r="J27" s="377"/>
      <c r="K27" s="248"/>
    </row>
    <row r="28" spans="2:11" s="1" customFormat="1" ht="15" customHeight="1">
      <c r="B28" s="251"/>
      <c r="C28" s="252"/>
      <c r="D28" s="377" t="s">
        <v>414</v>
      </c>
      <c r="E28" s="377"/>
      <c r="F28" s="377"/>
      <c r="G28" s="377"/>
      <c r="H28" s="377"/>
      <c r="I28" s="377"/>
      <c r="J28" s="377"/>
      <c r="K28" s="248"/>
    </row>
    <row r="29" spans="2:11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pans="2:11" s="1" customFormat="1" ht="15" customHeight="1">
      <c r="B30" s="251"/>
      <c r="C30" s="252"/>
      <c r="D30" s="377" t="s">
        <v>415</v>
      </c>
      <c r="E30" s="377"/>
      <c r="F30" s="377"/>
      <c r="G30" s="377"/>
      <c r="H30" s="377"/>
      <c r="I30" s="377"/>
      <c r="J30" s="377"/>
      <c r="K30" s="248"/>
    </row>
    <row r="31" spans="2:11" s="1" customFormat="1" ht="15" customHeight="1">
      <c r="B31" s="251"/>
      <c r="C31" s="252"/>
      <c r="D31" s="377" t="s">
        <v>416</v>
      </c>
      <c r="E31" s="377"/>
      <c r="F31" s="377"/>
      <c r="G31" s="377"/>
      <c r="H31" s="377"/>
      <c r="I31" s="377"/>
      <c r="J31" s="377"/>
      <c r="K31" s="248"/>
    </row>
    <row r="32" spans="2:11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pans="2:11" s="1" customFormat="1" ht="15" customHeight="1">
      <c r="B33" s="251"/>
      <c r="C33" s="252"/>
      <c r="D33" s="377" t="s">
        <v>417</v>
      </c>
      <c r="E33" s="377"/>
      <c r="F33" s="377"/>
      <c r="G33" s="377"/>
      <c r="H33" s="377"/>
      <c r="I33" s="377"/>
      <c r="J33" s="377"/>
      <c r="K33" s="248"/>
    </row>
    <row r="34" spans="2:11" s="1" customFormat="1" ht="15" customHeight="1">
      <c r="B34" s="251"/>
      <c r="C34" s="252"/>
      <c r="D34" s="377" t="s">
        <v>418</v>
      </c>
      <c r="E34" s="377"/>
      <c r="F34" s="377"/>
      <c r="G34" s="377"/>
      <c r="H34" s="377"/>
      <c r="I34" s="377"/>
      <c r="J34" s="377"/>
      <c r="K34" s="248"/>
    </row>
    <row r="35" spans="2:11" s="1" customFormat="1" ht="15" customHeight="1">
      <c r="B35" s="251"/>
      <c r="C35" s="252"/>
      <c r="D35" s="377" t="s">
        <v>419</v>
      </c>
      <c r="E35" s="377"/>
      <c r="F35" s="377"/>
      <c r="G35" s="377"/>
      <c r="H35" s="377"/>
      <c r="I35" s="377"/>
      <c r="J35" s="377"/>
      <c r="K35" s="248"/>
    </row>
    <row r="36" spans="2:11" s="1" customFormat="1" ht="15" customHeight="1">
      <c r="B36" s="251"/>
      <c r="C36" s="252"/>
      <c r="D36" s="250"/>
      <c r="E36" s="253" t="s">
        <v>112</v>
      </c>
      <c r="F36" s="250"/>
      <c r="G36" s="377" t="s">
        <v>420</v>
      </c>
      <c r="H36" s="377"/>
      <c r="I36" s="377"/>
      <c r="J36" s="377"/>
      <c r="K36" s="248"/>
    </row>
    <row r="37" spans="2:11" s="1" customFormat="1" ht="30.75" customHeight="1">
      <c r="B37" s="251"/>
      <c r="C37" s="252"/>
      <c r="D37" s="250"/>
      <c r="E37" s="253" t="s">
        <v>421</v>
      </c>
      <c r="F37" s="250"/>
      <c r="G37" s="377" t="s">
        <v>422</v>
      </c>
      <c r="H37" s="377"/>
      <c r="I37" s="377"/>
      <c r="J37" s="377"/>
      <c r="K37" s="248"/>
    </row>
    <row r="38" spans="2:11" s="1" customFormat="1" ht="15" customHeight="1">
      <c r="B38" s="251"/>
      <c r="C38" s="252"/>
      <c r="D38" s="250"/>
      <c r="E38" s="253" t="s">
        <v>63</v>
      </c>
      <c r="F38" s="250"/>
      <c r="G38" s="377" t="s">
        <v>423</v>
      </c>
      <c r="H38" s="377"/>
      <c r="I38" s="377"/>
      <c r="J38" s="377"/>
      <c r="K38" s="248"/>
    </row>
    <row r="39" spans="2:11" s="1" customFormat="1" ht="15" customHeight="1">
      <c r="B39" s="251"/>
      <c r="C39" s="252"/>
      <c r="D39" s="250"/>
      <c r="E39" s="253" t="s">
        <v>64</v>
      </c>
      <c r="F39" s="250"/>
      <c r="G39" s="377" t="s">
        <v>424</v>
      </c>
      <c r="H39" s="377"/>
      <c r="I39" s="377"/>
      <c r="J39" s="377"/>
      <c r="K39" s="248"/>
    </row>
    <row r="40" spans="2:11" s="1" customFormat="1" ht="15" customHeight="1">
      <c r="B40" s="251"/>
      <c r="C40" s="252"/>
      <c r="D40" s="250"/>
      <c r="E40" s="253" t="s">
        <v>113</v>
      </c>
      <c r="F40" s="250"/>
      <c r="G40" s="377" t="s">
        <v>425</v>
      </c>
      <c r="H40" s="377"/>
      <c r="I40" s="377"/>
      <c r="J40" s="377"/>
      <c r="K40" s="248"/>
    </row>
    <row r="41" spans="2:11" s="1" customFormat="1" ht="15" customHeight="1">
      <c r="B41" s="251"/>
      <c r="C41" s="252"/>
      <c r="D41" s="250"/>
      <c r="E41" s="253" t="s">
        <v>114</v>
      </c>
      <c r="F41" s="250"/>
      <c r="G41" s="377" t="s">
        <v>426</v>
      </c>
      <c r="H41" s="377"/>
      <c r="I41" s="377"/>
      <c r="J41" s="377"/>
      <c r="K41" s="248"/>
    </row>
    <row r="42" spans="2:11" s="1" customFormat="1" ht="15" customHeight="1">
      <c r="B42" s="251"/>
      <c r="C42" s="252"/>
      <c r="D42" s="250"/>
      <c r="E42" s="253" t="s">
        <v>427</v>
      </c>
      <c r="F42" s="250"/>
      <c r="G42" s="377" t="s">
        <v>428</v>
      </c>
      <c r="H42" s="377"/>
      <c r="I42" s="377"/>
      <c r="J42" s="377"/>
      <c r="K42" s="248"/>
    </row>
    <row r="43" spans="2:11" s="1" customFormat="1" ht="15" customHeight="1">
      <c r="B43" s="251"/>
      <c r="C43" s="252"/>
      <c r="D43" s="250"/>
      <c r="E43" s="253"/>
      <c r="F43" s="250"/>
      <c r="G43" s="377" t="s">
        <v>429</v>
      </c>
      <c r="H43" s="377"/>
      <c r="I43" s="377"/>
      <c r="J43" s="377"/>
      <c r="K43" s="248"/>
    </row>
    <row r="44" spans="2:11" s="1" customFormat="1" ht="15" customHeight="1">
      <c r="B44" s="251"/>
      <c r="C44" s="252"/>
      <c r="D44" s="250"/>
      <c r="E44" s="253" t="s">
        <v>430</v>
      </c>
      <c r="F44" s="250"/>
      <c r="G44" s="377" t="s">
        <v>431</v>
      </c>
      <c r="H44" s="377"/>
      <c r="I44" s="377"/>
      <c r="J44" s="377"/>
      <c r="K44" s="248"/>
    </row>
    <row r="45" spans="2:11" s="1" customFormat="1" ht="15" customHeight="1">
      <c r="B45" s="251"/>
      <c r="C45" s="252"/>
      <c r="D45" s="250"/>
      <c r="E45" s="253" t="s">
        <v>116</v>
      </c>
      <c r="F45" s="250"/>
      <c r="G45" s="377" t="s">
        <v>432</v>
      </c>
      <c r="H45" s="377"/>
      <c r="I45" s="377"/>
      <c r="J45" s="377"/>
      <c r="K45" s="248"/>
    </row>
    <row r="46" spans="2:11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pans="2:11" s="1" customFormat="1" ht="15" customHeight="1">
      <c r="B47" s="251"/>
      <c r="C47" s="252"/>
      <c r="D47" s="377" t="s">
        <v>433</v>
      </c>
      <c r="E47" s="377"/>
      <c r="F47" s="377"/>
      <c r="G47" s="377"/>
      <c r="H47" s="377"/>
      <c r="I47" s="377"/>
      <c r="J47" s="377"/>
      <c r="K47" s="248"/>
    </row>
    <row r="48" spans="2:11" s="1" customFormat="1" ht="15" customHeight="1">
      <c r="B48" s="251"/>
      <c r="C48" s="252"/>
      <c r="D48" s="252"/>
      <c r="E48" s="377" t="s">
        <v>434</v>
      </c>
      <c r="F48" s="377"/>
      <c r="G48" s="377"/>
      <c r="H48" s="377"/>
      <c r="I48" s="377"/>
      <c r="J48" s="377"/>
      <c r="K48" s="248"/>
    </row>
    <row r="49" spans="2:11" s="1" customFormat="1" ht="15" customHeight="1">
      <c r="B49" s="251"/>
      <c r="C49" s="252"/>
      <c r="D49" s="252"/>
      <c r="E49" s="377" t="s">
        <v>435</v>
      </c>
      <c r="F49" s="377"/>
      <c r="G49" s="377"/>
      <c r="H49" s="377"/>
      <c r="I49" s="377"/>
      <c r="J49" s="377"/>
      <c r="K49" s="248"/>
    </row>
    <row r="50" spans="2:11" s="1" customFormat="1" ht="15" customHeight="1">
      <c r="B50" s="251"/>
      <c r="C50" s="252"/>
      <c r="D50" s="252"/>
      <c r="E50" s="377" t="s">
        <v>436</v>
      </c>
      <c r="F50" s="377"/>
      <c r="G50" s="377"/>
      <c r="H50" s="377"/>
      <c r="I50" s="377"/>
      <c r="J50" s="377"/>
      <c r="K50" s="248"/>
    </row>
    <row r="51" spans="2:11" s="1" customFormat="1" ht="15" customHeight="1">
      <c r="B51" s="251"/>
      <c r="C51" s="252"/>
      <c r="D51" s="377" t="s">
        <v>437</v>
      </c>
      <c r="E51" s="377"/>
      <c r="F51" s="377"/>
      <c r="G51" s="377"/>
      <c r="H51" s="377"/>
      <c r="I51" s="377"/>
      <c r="J51" s="377"/>
      <c r="K51" s="248"/>
    </row>
    <row r="52" spans="2:11" s="1" customFormat="1" ht="25.5" customHeight="1">
      <c r="B52" s="247"/>
      <c r="C52" s="378" t="s">
        <v>438</v>
      </c>
      <c r="D52" s="378"/>
      <c r="E52" s="378"/>
      <c r="F52" s="378"/>
      <c r="G52" s="378"/>
      <c r="H52" s="378"/>
      <c r="I52" s="378"/>
      <c r="J52" s="378"/>
      <c r="K52" s="248"/>
    </row>
    <row r="53" spans="2:11" s="1" customFormat="1" ht="5.25" customHeight="1">
      <c r="B53" s="247"/>
      <c r="C53" s="249"/>
      <c r="D53" s="249"/>
      <c r="E53" s="249"/>
      <c r="F53" s="249"/>
      <c r="G53" s="249"/>
      <c r="H53" s="249"/>
      <c r="I53" s="249"/>
      <c r="J53" s="249"/>
      <c r="K53" s="248"/>
    </row>
    <row r="54" spans="2:11" s="1" customFormat="1" ht="15" customHeight="1">
      <c r="B54" s="247"/>
      <c r="C54" s="377" t="s">
        <v>439</v>
      </c>
      <c r="D54" s="377"/>
      <c r="E54" s="377"/>
      <c r="F54" s="377"/>
      <c r="G54" s="377"/>
      <c r="H54" s="377"/>
      <c r="I54" s="377"/>
      <c r="J54" s="377"/>
      <c r="K54" s="248"/>
    </row>
    <row r="55" spans="2:11" s="1" customFormat="1" ht="15" customHeight="1">
      <c r="B55" s="247"/>
      <c r="C55" s="377" t="s">
        <v>440</v>
      </c>
      <c r="D55" s="377"/>
      <c r="E55" s="377"/>
      <c r="F55" s="377"/>
      <c r="G55" s="377"/>
      <c r="H55" s="377"/>
      <c r="I55" s="377"/>
      <c r="J55" s="377"/>
      <c r="K55" s="248"/>
    </row>
    <row r="56" spans="2:11" s="1" customFormat="1" ht="12.75" customHeight="1">
      <c r="B56" s="247"/>
      <c r="C56" s="250"/>
      <c r="D56" s="250"/>
      <c r="E56" s="250"/>
      <c r="F56" s="250"/>
      <c r="G56" s="250"/>
      <c r="H56" s="250"/>
      <c r="I56" s="250"/>
      <c r="J56" s="250"/>
      <c r="K56" s="248"/>
    </row>
    <row r="57" spans="2:11" s="1" customFormat="1" ht="15" customHeight="1">
      <c r="B57" s="247"/>
      <c r="C57" s="377" t="s">
        <v>441</v>
      </c>
      <c r="D57" s="377"/>
      <c r="E57" s="377"/>
      <c r="F57" s="377"/>
      <c r="G57" s="377"/>
      <c r="H57" s="377"/>
      <c r="I57" s="377"/>
      <c r="J57" s="377"/>
      <c r="K57" s="248"/>
    </row>
    <row r="58" spans="2:11" s="1" customFormat="1" ht="15" customHeight="1">
      <c r="B58" s="247"/>
      <c r="C58" s="252"/>
      <c r="D58" s="377" t="s">
        <v>442</v>
      </c>
      <c r="E58" s="377"/>
      <c r="F58" s="377"/>
      <c r="G58" s="377"/>
      <c r="H58" s="377"/>
      <c r="I58" s="377"/>
      <c r="J58" s="377"/>
      <c r="K58" s="248"/>
    </row>
    <row r="59" spans="2:11" s="1" customFormat="1" ht="15" customHeight="1">
      <c r="B59" s="247"/>
      <c r="C59" s="252"/>
      <c r="D59" s="377" t="s">
        <v>443</v>
      </c>
      <c r="E59" s="377"/>
      <c r="F59" s="377"/>
      <c r="G59" s="377"/>
      <c r="H59" s="377"/>
      <c r="I59" s="377"/>
      <c r="J59" s="377"/>
      <c r="K59" s="248"/>
    </row>
    <row r="60" spans="2:11" s="1" customFormat="1" ht="15" customHeight="1">
      <c r="B60" s="247"/>
      <c r="C60" s="252"/>
      <c r="D60" s="377" t="s">
        <v>444</v>
      </c>
      <c r="E60" s="377"/>
      <c r="F60" s="377"/>
      <c r="G60" s="377"/>
      <c r="H60" s="377"/>
      <c r="I60" s="377"/>
      <c r="J60" s="377"/>
      <c r="K60" s="248"/>
    </row>
    <row r="61" spans="2:11" s="1" customFormat="1" ht="15" customHeight="1">
      <c r="B61" s="247"/>
      <c r="C61" s="252"/>
      <c r="D61" s="377" t="s">
        <v>445</v>
      </c>
      <c r="E61" s="377"/>
      <c r="F61" s="377"/>
      <c r="G61" s="377"/>
      <c r="H61" s="377"/>
      <c r="I61" s="377"/>
      <c r="J61" s="377"/>
      <c r="K61" s="248"/>
    </row>
    <row r="62" spans="2:11" s="1" customFormat="1" ht="15" customHeight="1">
      <c r="B62" s="247"/>
      <c r="C62" s="252"/>
      <c r="D62" s="379" t="s">
        <v>446</v>
      </c>
      <c r="E62" s="379"/>
      <c r="F62" s="379"/>
      <c r="G62" s="379"/>
      <c r="H62" s="379"/>
      <c r="I62" s="379"/>
      <c r="J62" s="379"/>
      <c r="K62" s="248"/>
    </row>
    <row r="63" spans="2:11" s="1" customFormat="1" ht="15" customHeight="1">
      <c r="B63" s="247"/>
      <c r="C63" s="252"/>
      <c r="D63" s="377" t="s">
        <v>447</v>
      </c>
      <c r="E63" s="377"/>
      <c r="F63" s="377"/>
      <c r="G63" s="377"/>
      <c r="H63" s="377"/>
      <c r="I63" s="377"/>
      <c r="J63" s="377"/>
      <c r="K63" s="248"/>
    </row>
    <row r="64" spans="2:11" s="1" customFormat="1" ht="12.75" customHeight="1">
      <c r="B64" s="247"/>
      <c r="C64" s="252"/>
      <c r="D64" s="252"/>
      <c r="E64" s="255"/>
      <c r="F64" s="252"/>
      <c r="G64" s="252"/>
      <c r="H64" s="252"/>
      <c r="I64" s="252"/>
      <c r="J64" s="252"/>
      <c r="K64" s="248"/>
    </row>
    <row r="65" spans="2:11" s="1" customFormat="1" ht="15" customHeight="1">
      <c r="B65" s="247"/>
      <c r="C65" s="252"/>
      <c r="D65" s="377" t="s">
        <v>448</v>
      </c>
      <c r="E65" s="377"/>
      <c r="F65" s="377"/>
      <c r="G65" s="377"/>
      <c r="H65" s="377"/>
      <c r="I65" s="377"/>
      <c r="J65" s="377"/>
      <c r="K65" s="248"/>
    </row>
    <row r="66" spans="2:11" s="1" customFormat="1" ht="15" customHeight="1">
      <c r="B66" s="247"/>
      <c r="C66" s="252"/>
      <c r="D66" s="379" t="s">
        <v>449</v>
      </c>
      <c r="E66" s="379"/>
      <c r="F66" s="379"/>
      <c r="G66" s="379"/>
      <c r="H66" s="379"/>
      <c r="I66" s="379"/>
      <c r="J66" s="379"/>
      <c r="K66" s="248"/>
    </row>
    <row r="67" spans="2:11" s="1" customFormat="1" ht="15" customHeight="1">
      <c r="B67" s="247"/>
      <c r="C67" s="252"/>
      <c r="D67" s="377" t="s">
        <v>450</v>
      </c>
      <c r="E67" s="377"/>
      <c r="F67" s="377"/>
      <c r="G67" s="377"/>
      <c r="H67" s="377"/>
      <c r="I67" s="377"/>
      <c r="J67" s="377"/>
      <c r="K67" s="248"/>
    </row>
    <row r="68" spans="2:11" s="1" customFormat="1" ht="15" customHeight="1">
      <c r="B68" s="247"/>
      <c r="C68" s="252"/>
      <c r="D68" s="377" t="s">
        <v>451</v>
      </c>
      <c r="E68" s="377"/>
      <c r="F68" s="377"/>
      <c r="G68" s="377"/>
      <c r="H68" s="377"/>
      <c r="I68" s="377"/>
      <c r="J68" s="377"/>
      <c r="K68" s="248"/>
    </row>
    <row r="69" spans="2:11" s="1" customFormat="1" ht="15" customHeight="1">
      <c r="B69" s="247"/>
      <c r="C69" s="252"/>
      <c r="D69" s="377" t="s">
        <v>452</v>
      </c>
      <c r="E69" s="377"/>
      <c r="F69" s="377"/>
      <c r="G69" s="377"/>
      <c r="H69" s="377"/>
      <c r="I69" s="377"/>
      <c r="J69" s="377"/>
      <c r="K69" s="248"/>
    </row>
    <row r="70" spans="2:11" s="1" customFormat="1" ht="15" customHeight="1">
      <c r="B70" s="247"/>
      <c r="C70" s="252"/>
      <c r="D70" s="377" t="s">
        <v>453</v>
      </c>
      <c r="E70" s="377"/>
      <c r="F70" s="377"/>
      <c r="G70" s="377"/>
      <c r="H70" s="377"/>
      <c r="I70" s="377"/>
      <c r="J70" s="377"/>
      <c r="K70" s="248"/>
    </row>
    <row r="71" spans="2:1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pans="2:11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pans="2:11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pans="2:11" s="1" customFormat="1" ht="45" customHeight="1">
      <c r="B75" s="264"/>
      <c r="C75" s="372" t="s">
        <v>454</v>
      </c>
      <c r="D75" s="372"/>
      <c r="E75" s="372"/>
      <c r="F75" s="372"/>
      <c r="G75" s="372"/>
      <c r="H75" s="372"/>
      <c r="I75" s="372"/>
      <c r="J75" s="372"/>
      <c r="K75" s="265"/>
    </row>
    <row r="76" spans="2:11" s="1" customFormat="1" ht="17.25" customHeight="1">
      <c r="B76" s="264"/>
      <c r="C76" s="266" t="s">
        <v>455</v>
      </c>
      <c r="D76" s="266"/>
      <c r="E76" s="266"/>
      <c r="F76" s="266" t="s">
        <v>456</v>
      </c>
      <c r="G76" s="267"/>
      <c r="H76" s="266" t="s">
        <v>64</v>
      </c>
      <c r="I76" s="266" t="s">
        <v>67</v>
      </c>
      <c r="J76" s="266" t="s">
        <v>457</v>
      </c>
      <c r="K76" s="265"/>
    </row>
    <row r="77" spans="2:11" s="1" customFormat="1" ht="17.25" customHeight="1">
      <c r="B77" s="264"/>
      <c r="C77" s="268" t="s">
        <v>458</v>
      </c>
      <c r="D77" s="268"/>
      <c r="E77" s="268"/>
      <c r="F77" s="269" t="s">
        <v>459</v>
      </c>
      <c r="G77" s="270"/>
      <c r="H77" s="268"/>
      <c r="I77" s="268"/>
      <c r="J77" s="268" t="s">
        <v>460</v>
      </c>
      <c r="K77" s="265"/>
    </row>
    <row r="78" spans="2:11" s="1" customFormat="1" ht="5.25" customHeight="1">
      <c r="B78" s="264"/>
      <c r="C78" s="271"/>
      <c r="D78" s="271"/>
      <c r="E78" s="271"/>
      <c r="F78" s="271"/>
      <c r="G78" s="272"/>
      <c r="H78" s="271"/>
      <c r="I78" s="271"/>
      <c r="J78" s="271"/>
      <c r="K78" s="265"/>
    </row>
    <row r="79" spans="2:11" s="1" customFormat="1" ht="15" customHeight="1">
      <c r="B79" s="264"/>
      <c r="C79" s="253" t="s">
        <v>63</v>
      </c>
      <c r="D79" s="273"/>
      <c r="E79" s="273"/>
      <c r="F79" s="274" t="s">
        <v>461</v>
      </c>
      <c r="G79" s="275"/>
      <c r="H79" s="253" t="s">
        <v>462</v>
      </c>
      <c r="I79" s="253" t="s">
        <v>463</v>
      </c>
      <c r="J79" s="253">
        <v>20</v>
      </c>
      <c r="K79" s="265"/>
    </row>
    <row r="80" spans="2:11" s="1" customFormat="1" ht="15" customHeight="1">
      <c r="B80" s="264"/>
      <c r="C80" s="253" t="s">
        <v>464</v>
      </c>
      <c r="D80" s="253"/>
      <c r="E80" s="253"/>
      <c r="F80" s="274" t="s">
        <v>461</v>
      </c>
      <c r="G80" s="275"/>
      <c r="H80" s="253" t="s">
        <v>465</v>
      </c>
      <c r="I80" s="253" t="s">
        <v>463</v>
      </c>
      <c r="J80" s="253">
        <v>120</v>
      </c>
      <c r="K80" s="265"/>
    </row>
    <row r="81" spans="2:11" s="1" customFormat="1" ht="15" customHeight="1">
      <c r="B81" s="276"/>
      <c r="C81" s="253" t="s">
        <v>466</v>
      </c>
      <c r="D81" s="253"/>
      <c r="E81" s="253"/>
      <c r="F81" s="274" t="s">
        <v>467</v>
      </c>
      <c r="G81" s="275"/>
      <c r="H81" s="253" t="s">
        <v>468</v>
      </c>
      <c r="I81" s="253" t="s">
        <v>463</v>
      </c>
      <c r="J81" s="253">
        <v>50</v>
      </c>
      <c r="K81" s="265"/>
    </row>
    <row r="82" spans="2:11" s="1" customFormat="1" ht="15" customHeight="1">
      <c r="B82" s="276"/>
      <c r="C82" s="253" t="s">
        <v>469</v>
      </c>
      <c r="D82" s="253"/>
      <c r="E82" s="253"/>
      <c r="F82" s="274" t="s">
        <v>461</v>
      </c>
      <c r="G82" s="275"/>
      <c r="H82" s="253" t="s">
        <v>470</v>
      </c>
      <c r="I82" s="253" t="s">
        <v>471</v>
      </c>
      <c r="J82" s="253"/>
      <c r="K82" s="265"/>
    </row>
    <row r="83" spans="2:11" s="1" customFormat="1" ht="15" customHeight="1">
      <c r="B83" s="276"/>
      <c r="C83" s="277" t="s">
        <v>472</v>
      </c>
      <c r="D83" s="277"/>
      <c r="E83" s="277"/>
      <c r="F83" s="278" t="s">
        <v>467</v>
      </c>
      <c r="G83" s="277"/>
      <c r="H83" s="277" t="s">
        <v>473</v>
      </c>
      <c r="I83" s="277" t="s">
        <v>463</v>
      </c>
      <c r="J83" s="277">
        <v>15</v>
      </c>
      <c r="K83" s="265"/>
    </row>
    <row r="84" spans="2:11" s="1" customFormat="1" ht="15" customHeight="1">
      <c r="B84" s="276"/>
      <c r="C84" s="277" t="s">
        <v>474</v>
      </c>
      <c r="D84" s="277"/>
      <c r="E84" s="277"/>
      <c r="F84" s="278" t="s">
        <v>467</v>
      </c>
      <c r="G84" s="277"/>
      <c r="H84" s="277" t="s">
        <v>475</v>
      </c>
      <c r="I84" s="277" t="s">
        <v>463</v>
      </c>
      <c r="J84" s="277">
        <v>15</v>
      </c>
      <c r="K84" s="265"/>
    </row>
    <row r="85" spans="2:11" s="1" customFormat="1" ht="15" customHeight="1">
      <c r="B85" s="276"/>
      <c r="C85" s="277" t="s">
        <v>476</v>
      </c>
      <c r="D85" s="277"/>
      <c r="E85" s="277"/>
      <c r="F85" s="278" t="s">
        <v>467</v>
      </c>
      <c r="G85" s="277"/>
      <c r="H85" s="277" t="s">
        <v>477</v>
      </c>
      <c r="I85" s="277" t="s">
        <v>463</v>
      </c>
      <c r="J85" s="277">
        <v>20</v>
      </c>
      <c r="K85" s="265"/>
    </row>
    <row r="86" spans="2:11" s="1" customFormat="1" ht="15" customHeight="1">
      <c r="B86" s="276"/>
      <c r="C86" s="277" t="s">
        <v>478</v>
      </c>
      <c r="D86" s="277"/>
      <c r="E86" s="277"/>
      <c r="F86" s="278" t="s">
        <v>467</v>
      </c>
      <c r="G86" s="277"/>
      <c r="H86" s="277" t="s">
        <v>479</v>
      </c>
      <c r="I86" s="277" t="s">
        <v>463</v>
      </c>
      <c r="J86" s="277">
        <v>20</v>
      </c>
      <c r="K86" s="265"/>
    </row>
    <row r="87" spans="2:11" s="1" customFormat="1" ht="15" customHeight="1">
      <c r="B87" s="276"/>
      <c r="C87" s="253" t="s">
        <v>480</v>
      </c>
      <c r="D87" s="253"/>
      <c r="E87" s="253"/>
      <c r="F87" s="274" t="s">
        <v>467</v>
      </c>
      <c r="G87" s="275"/>
      <c r="H87" s="253" t="s">
        <v>481</v>
      </c>
      <c r="I87" s="253" t="s">
        <v>463</v>
      </c>
      <c r="J87" s="253">
        <v>50</v>
      </c>
      <c r="K87" s="265"/>
    </row>
    <row r="88" spans="2:11" s="1" customFormat="1" ht="15" customHeight="1">
      <c r="B88" s="276"/>
      <c r="C88" s="253" t="s">
        <v>482</v>
      </c>
      <c r="D88" s="253"/>
      <c r="E88" s="253"/>
      <c r="F88" s="274" t="s">
        <v>467</v>
      </c>
      <c r="G88" s="275"/>
      <c r="H88" s="253" t="s">
        <v>483</v>
      </c>
      <c r="I88" s="253" t="s">
        <v>463</v>
      </c>
      <c r="J88" s="253">
        <v>20</v>
      </c>
      <c r="K88" s="265"/>
    </row>
    <row r="89" spans="2:11" s="1" customFormat="1" ht="15" customHeight="1">
      <c r="B89" s="276"/>
      <c r="C89" s="253" t="s">
        <v>484</v>
      </c>
      <c r="D89" s="253"/>
      <c r="E89" s="253"/>
      <c r="F89" s="274" t="s">
        <v>467</v>
      </c>
      <c r="G89" s="275"/>
      <c r="H89" s="253" t="s">
        <v>485</v>
      </c>
      <c r="I89" s="253" t="s">
        <v>463</v>
      </c>
      <c r="J89" s="253">
        <v>20</v>
      </c>
      <c r="K89" s="265"/>
    </row>
    <row r="90" spans="2:11" s="1" customFormat="1" ht="15" customHeight="1">
      <c r="B90" s="276"/>
      <c r="C90" s="253" t="s">
        <v>486</v>
      </c>
      <c r="D90" s="253"/>
      <c r="E90" s="253"/>
      <c r="F90" s="274" t="s">
        <v>467</v>
      </c>
      <c r="G90" s="275"/>
      <c r="H90" s="253" t="s">
        <v>487</v>
      </c>
      <c r="I90" s="253" t="s">
        <v>463</v>
      </c>
      <c r="J90" s="253">
        <v>50</v>
      </c>
      <c r="K90" s="265"/>
    </row>
    <row r="91" spans="2:11" s="1" customFormat="1" ht="15" customHeight="1">
      <c r="B91" s="276"/>
      <c r="C91" s="253" t="s">
        <v>488</v>
      </c>
      <c r="D91" s="253"/>
      <c r="E91" s="253"/>
      <c r="F91" s="274" t="s">
        <v>467</v>
      </c>
      <c r="G91" s="275"/>
      <c r="H91" s="253" t="s">
        <v>488</v>
      </c>
      <c r="I91" s="253" t="s">
        <v>463</v>
      </c>
      <c r="J91" s="253">
        <v>50</v>
      </c>
      <c r="K91" s="265"/>
    </row>
    <row r="92" spans="2:11" s="1" customFormat="1" ht="15" customHeight="1">
      <c r="B92" s="276"/>
      <c r="C92" s="253" t="s">
        <v>489</v>
      </c>
      <c r="D92" s="253"/>
      <c r="E92" s="253"/>
      <c r="F92" s="274" t="s">
        <v>467</v>
      </c>
      <c r="G92" s="275"/>
      <c r="H92" s="253" t="s">
        <v>490</v>
      </c>
      <c r="I92" s="253" t="s">
        <v>463</v>
      </c>
      <c r="J92" s="253">
        <v>255</v>
      </c>
      <c r="K92" s="265"/>
    </row>
    <row r="93" spans="2:11" s="1" customFormat="1" ht="15" customHeight="1">
      <c r="B93" s="276"/>
      <c r="C93" s="253" t="s">
        <v>491</v>
      </c>
      <c r="D93" s="253"/>
      <c r="E93" s="253"/>
      <c r="F93" s="274" t="s">
        <v>461</v>
      </c>
      <c r="G93" s="275"/>
      <c r="H93" s="253" t="s">
        <v>492</v>
      </c>
      <c r="I93" s="253" t="s">
        <v>493</v>
      </c>
      <c r="J93" s="253"/>
      <c r="K93" s="265"/>
    </row>
    <row r="94" spans="2:11" s="1" customFormat="1" ht="15" customHeight="1">
      <c r="B94" s="276"/>
      <c r="C94" s="253" t="s">
        <v>494</v>
      </c>
      <c r="D94" s="253"/>
      <c r="E94" s="253"/>
      <c r="F94" s="274" t="s">
        <v>461</v>
      </c>
      <c r="G94" s="275"/>
      <c r="H94" s="253" t="s">
        <v>495</v>
      </c>
      <c r="I94" s="253" t="s">
        <v>496</v>
      </c>
      <c r="J94" s="253"/>
      <c r="K94" s="265"/>
    </row>
    <row r="95" spans="2:11" s="1" customFormat="1" ht="15" customHeight="1">
      <c r="B95" s="276"/>
      <c r="C95" s="253" t="s">
        <v>497</v>
      </c>
      <c r="D95" s="253"/>
      <c r="E95" s="253"/>
      <c r="F95" s="274" t="s">
        <v>461</v>
      </c>
      <c r="G95" s="275"/>
      <c r="H95" s="253" t="s">
        <v>497</v>
      </c>
      <c r="I95" s="253" t="s">
        <v>496</v>
      </c>
      <c r="J95" s="253"/>
      <c r="K95" s="265"/>
    </row>
    <row r="96" spans="2:11" s="1" customFormat="1" ht="15" customHeight="1">
      <c r="B96" s="276"/>
      <c r="C96" s="253" t="s">
        <v>48</v>
      </c>
      <c r="D96" s="253"/>
      <c r="E96" s="253"/>
      <c r="F96" s="274" t="s">
        <v>461</v>
      </c>
      <c r="G96" s="275"/>
      <c r="H96" s="253" t="s">
        <v>498</v>
      </c>
      <c r="I96" s="253" t="s">
        <v>496</v>
      </c>
      <c r="J96" s="253"/>
      <c r="K96" s="265"/>
    </row>
    <row r="97" spans="2:11" s="1" customFormat="1" ht="15" customHeight="1">
      <c r="B97" s="276"/>
      <c r="C97" s="253" t="s">
        <v>58</v>
      </c>
      <c r="D97" s="253"/>
      <c r="E97" s="253"/>
      <c r="F97" s="274" t="s">
        <v>461</v>
      </c>
      <c r="G97" s="275"/>
      <c r="H97" s="253" t="s">
        <v>499</v>
      </c>
      <c r="I97" s="253" t="s">
        <v>496</v>
      </c>
      <c r="J97" s="253"/>
      <c r="K97" s="265"/>
    </row>
    <row r="98" spans="2:11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pans="2:11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pans="2:11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pans="2:1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pans="2:11" s="1" customFormat="1" ht="45" customHeight="1">
      <c r="B102" s="264"/>
      <c r="C102" s="372" t="s">
        <v>500</v>
      </c>
      <c r="D102" s="372"/>
      <c r="E102" s="372"/>
      <c r="F102" s="372"/>
      <c r="G102" s="372"/>
      <c r="H102" s="372"/>
      <c r="I102" s="372"/>
      <c r="J102" s="372"/>
      <c r="K102" s="265"/>
    </row>
    <row r="103" spans="2:11" s="1" customFormat="1" ht="17.25" customHeight="1">
      <c r="B103" s="264"/>
      <c r="C103" s="266" t="s">
        <v>455</v>
      </c>
      <c r="D103" s="266"/>
      <c r="E103" s="266"/>
      <c r="F103" s="266" t="s">
        <v>456</v>
      </c>
      <c r="G103" s="267"/>
      <c r="H103" s="266" t="s">
        <v>64</v>
      </c>
      <c r="I103" s="266" t="s">
        <v>67</v>
      </c>
      <c r="J103" s="266" t="s">
        <v>457</v>
      </c>
      <c r="K103" s="265"/>
    </row>
    <row r="104" spans="2:11" s="1" customFormat="1" ht="17.25" customHeight="1">
      <c r="B104" s="264"/>
      <c r="C104" s="268" t="s">
        <v>458</v>
      </c>
      <c r="D104" s="268"/>
      <c r="E104" s="268"/>
      <c r="F104" s="269" t="s">
        <v>459</v>
      </c>
      <c r="G104" s="270"/>
      <c r="H104" s="268"/>
      <c r="I104" s="268"/>
      <c r="J104" s="268" t="s">
        <v>460</v>
      </c>
      <c r="K104" s="265"/>
    </row>
    <row r="105" spans="2:11" s="1" customFormat="1" ht="5.25" customHeight="1">
      <c r="B105" s="264"/>
      <c r="C105" s="266"/>
      <c r="D105" s="266"/>
      <c r="E105" s="266"/>
      <c r="F105" s="266"/>
      <c r="G105" s="284"/>
      <c r="H105" s="266"/>
      <c r="I105" s="266"/>
      <c r="J105" s="266"/>
      <c r="K105" s="265"/>
    </row>
    <row r="106" spans="2:11" s="1" customFormat="1" ht="15" customHeight="1">
      <c r="B106" s="264"/>
      <c r="C106" s="253" t="s">
        <v>63</v>
      </c>
      <c r="D106" s="273"/>
      <c r="E106" s="273"/>
      <c r="F106" s="274" t="s">
        <v>461</v>
      </c>
      <c r="G106" s="253"/>
      <c r="H106" s="253" t="s">
        <v>501</v>
      </c>
      <c r="I106" s="253" t="s">
        <v>463</v>
      </c>
      <c r="J106" s="253">
        <v>20</v>
      </c>
      <c r="K106" s="265"/>
    </row>
    <row r="107" spans="2:11" s="1" customFormat="1" ht="15" customHeight="1">
      <c r="B107" s="264"/>
      <c r="C107" s="253" t="s">
        <v>464</v>
      </c>
      <c r="D107" s="253"/>
      <c r="E107" s="253"/>
      <c r="F107" s="274" t="s">
        <v>461</v>
      </c>
      <c r="G107" s="253"/>
      <c r="H107" s="253" t="s">
        <v>501</v>
      </c>
      <c r="I107" s="253" t="s">
        <v>463</v>
      </c>
      <c r="J107" s="253">
        <v>120</v>
      </c>
      <c r="K107" s="265"/>
    </row>
    <row r="108" spans="2:11" s="1" customFormat="1" ht="15" customHeight="1">
      <c r="B108" s="276"/>
      <c r="C108" s="253" t="s">
        <v>466</v>
      </c>
      <c r="D108" s="253"/>
      <c r="E108" s="253"/>
      <c r="F108" s="274" t="s">
        <v>467</v>
      </c>
      <c r="G108" s="253"/>
      <c r="H108" s="253" t="s">
        <v>501</v>
      </c>
      <c r="I108" s="253" t="s">
        <v>463</v>
      </c>
      <c r="J108" s="253">
        <v>50</v>
      </c>
      <c r="K108" s="265"/>
    </row>
    <row r="109" spans="2:11" s="1" customFormat="1" ht="15" customHeight="1">
      <c r="B109" s="276"/>
      <c r="C109" s="253" t="s">
        <v>469</v>
      </c>
      <c r="D109" s="253"/>
      <c r="E109" s="253"/>
      <c r="F109" s="274" t="s">
        <v>461</v>
      </c>
      <c r="G109" s="253"/>
      <c r="H109" s="253" t="s">
        <v>501</v>
      </c>
      <c r="I109" s="253" t="s">
        <v>471</v>
      </c>
      <c r="J109" s="253"/>
      <c r="K109" s="265"/>
    </row>
    <row r="110" spans="2:11" s="1" customFormat="1" ht="15" customHeight="1">
      <c r="B110" s="276"/>
      <c r="C110" s="253" t="s">
        <v>480</v>
      </c>
      <c r="D110" s="253"/>
      <c r="E110" s="253"/>
      <c r="F110" s="274" t="s">
        <v>467</v>
      </c>
      <c r="G110" s="253"/>
      <c r="H110" s="253" t="s">
        <v>501</v>
      </c>
      <c r="I110" s="253" t="s">
        <v>463</v>
      </c>
      <c r="J110" s="253">
        <v>50</v>
      </c>
      <c r="K110" s="265"/>
    </row>
    <row r="111" spans="2:11" s="1" customFormat="1" ht="15" customHeight="1">
      <c r="B111" s="276"/>
      <c r="C111" s="253" t="s">
        <v>488</v>
      </c>
      <c r="D111" s="253"/>
      <c r="E111" s="253"/>
      <c r="F111" s="274" t="s">
        <v>467</v>
      </c>
      <c r="G111" s="253"/>
      <c r="H111" s="253" t="s">
        <v>501</v>
      </c>
      <c r="I111" s="253" t="s">
        <v>463</v>
      </c>
      <c r="J111" s="253">
        <v>50</v>
      </c>
      <c r="K111" s="265"/>
    </row>
    <row r="112" spans="2:11" s="1" customFormat="1" ht="15" customHeight="1">
      <c r="B112" s="276"/>
      <c r="C112" s="253" t="s">
        <v>486</v>
      </c>
      <c r="D112" s="253"/>
      <c r="E112" s="253"/>
      <c r="F112" s="274" t="s">
        <v>467</v>
      </c>
      <c r="G112" s="253"/>
      <c r="H112" s="253" t="s">
        <v>501</v>
      </c>
      <c r="I112" s="253" t="s">
        <v>463</v>
      </c>
      <c r="J112" s="253">
        <v>50</v>
      </c>
      <c r="K112" s="265"/>
    </row>
    <row r="113" spans="2:11" s="1" customFormat="1" ht="15" customHeight="1">
      <c r="B113" s="276"/>
      <c r="C113" s="253" t="s">
        <v>63</v>
      </c>
      <c r="D113" s="253"/>
      <c r="E113" s="253"/>
      <c r="F113" s="274" t="s">
        <v>461</v>
      </c>
      <c r="G113" s="253"/>
      <c r="H113" s="253" t="s">
        <v>502</v>
      </c>
      <c r="I113" s="253" t="s">
        <v>463</v>
      </c>
      <c r="J113" s="253">
        <v>20</v>
      </c>
      <c r="K113" s="265"/>
    </row>
    <row r="114" spans="2:11" s="1" customFormat="1" ht="15" customHeight="1">
      <c r="B114" s="276"/>
      <c r="C114" s="253" t="s">
        <v>503</v>
      </c>
      <c r="D114" s="253"/>
      <c r="E114" s="253"/>
      <c r="F114" s="274" t="s">
        <v>461</v>
      </c>
      <c r="G114" s="253"/>
      <c r="H114" s="253" t="s">
        <v>504</v>
      </c>
      <c r="I114" s="253" t="s">
        <v>463</v>
      </c>
      <c r="J114" s="253">
        <v>120</v>
      </c>
      <c r="K114" s="265"/>
    </row>
    <row r="115" spans="2:11" s="1" customFormat="1" ht="15" customHeight="1">
      <c r="B115" s="276"/>
      <c r="C115" s="253" t="s">
        <v>48</v>
      </c>
      <c r="D115" s="253"/>
      <c r="E115" s="253"/>
      <c r="F115" s="274" t="s">
        <v>461</v>
      </c>
      <c r="G115" s="253"/>
      <c r="H115" s="253" t="s">
        <v>505</v>
      </c>
      <c r="I115" s="253" t="s">
        <v>496</v>
      </c>
      <c r="J115" s="253"/>
      <c r="K115" s="265"/>
    </row>
    <row r="116" spans="2:11" s="1" customFormat="1" ht="15" customHeight="1">
      <c r="B116" s="276"/>
      <c r="C116" s="253" t="s">
        <v>58</v>
      </c>
      <c r="D116" s="253"/>
      <c r="E116" s="253"/>
      <c r="F116" s="274" t="s">
        <v>461</v>
      </c>
      <c r="G116" s="253"/>
      <c r="H116" s="253" t="s">
        <v>506</v>
      </c>
      <c r="I116" s="253" t="s">
        <v>496</v>
      </c>
      <c r="J116" s="253"/>
      <c r="K116" s="265"/>
    </row>
    <row r="117" spans="2:11" s="1" customFormat="1" ht="15" customHeight="1">
      <c r="B117" s="276"/>
      <c r="C117" s="253" t="s">
        <v>67</v>
      </c>
      <c r="D117" s="253"/>
      <c r="E117" s="253"/>
      <c r="F117" s="274" t="s">
        <v>461</v>
      </c>
      <c r="G117" s="253"/>
      <c r="H117" s="253" t="s">
        <v>507</v>
      </c>
      <c r="I117" s="253" t="s">
        <v>508</v>
      </c>
      <c r="J117" s="253"/>
      <c r="K117" s="265"/>
    </row>
    <row r="118" spans="2:11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pans="2:11" s="1" customFormat="1" ht="18.75" customHeight="1">
      <c r="B119" s="286"/>
      <c r="C119" s="287"/>
      <c r="D119" s="287"/>
      <c r="E119" s="287"/>
      <c r="F119" s="288"/>
      <c r="G119" s="287"/>
      <c r="H119" s="287"/>
      <c r="I119" s="287"/>
      <c r="J119" s="287"/>
      <c r="K119" s="286"/>
    </row>
    <row r="120" spans="2:11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pans="2:11" s="1" customFormat="1" ht="7.5" customHeight="1">
      <c r="B121" s="289"/>
      <c r="C121" s="290"/>
      <c r="D121" s="290"/>
      <c r="E121" s="290"/>
      <c r="F121" s="290"/>
      <c r="G121" s="290"/>
      <c r="H121" s="290"/>
      <c r="I121" s="290"/>
      <c r="J121" s="290"/>
      <c r="K121" s="291"/>
    </row>
    <row r="122" spans="2:11" s="1" customFormat="1" ht="45" customHeight="1">
      <c r="B122" s="292"/>
      <c r="C122" s="373" t="s">
        <v>509</v>
      </c>
      <c r="D122" s="373"/>
      <c r="E122" s="373"/>
      <c r="F122" s="373"/>
      <c r="G122" s="373"/>
      <c r="H122" s="373"/>
      <c r="I122" s="373"/>
      <c r="J122" s="373"/>
      <c r="K122" s="293"/>
    </row>
    <row r="123" spans="2:11" s="1" customFormat="1" ht="17.25" customHeight="1">
      <c r="B123" s="294"/>
      <c r="C123" s="266" t="s">
        <v>455</v>
      </c>
      <c r="D123" s="266"/>
      <c r="E123" s="266"/>
      <c r="F123" s="266" t="s">
        <v>456</v>
      </c>
      <c r="G123" s="267"/>
      <c r="H123" s="266" t="s">
        <v>64</v>
      </c>
      <c r="I123" s="266" t="s">
        <v>67</v>
      </c>
      <c r="J123" s="266" t="s">
        <v>457</v>
      </c>
      <c r="K123" s="295"/>
    </row>
    <row r="124" spans="2:11" s="1" customFormat="1" ht="17.25" customHeight="1">
      <c r="B124" s="294"/>
      <c r="C124" s="268" t="s">
        <v>458</v>
      </c>
      <c r="D124" s="268"/>
      <c r="E124" s="268"/>
      <c r="F124" s="269" t="s">
        <v>459</v>
      </c>
      <c r="G124" s="270"/>
      <c r="H124" s="268"/>
      <c r="I124" s="268"/>
      <c r="J124" s="268" t="s">
        <v>460</v>
      </c>
      <c r="K124" s="295"/>
    </row>
    <row r="125" spans="2:11" s="1" customFormat="1" ht="5.25" customHeight="1">
      <c r="B125" s="296"/>
      <c r="C125" s="271"/>
      <c r="D125" s="271"/>
      <c r="E125" s="271"/>
      <c r="F125" s="271"/>
      <c r="G125" s="297"/>
      <c r="H125" s="271"/>
      <c r="I125" s="271"/>
      <c r="J125" s="271"/>
      <c r="K125" s="298"/>
    </row>
    <row r="126" spans="2:11" s="1" customFormat="1" ht="15" customHeight="1">
      <c r="B126" s="296"/>
      <c r="C126" s="253" t="s">
        <v>464</v>
      </c>
      <c r="D126" s="273"/>
      <c r="E126" s="273"/>
      <c r="F126" s="274" t="s">
        <v>461</v>
      </c>
      <c r="G126" s="253"/>
      <c r="H126" s="253" t="s">
        <v>501</v>
      </c>
      <c r="I126" s="253" t="s">
        <v>463</v>
      </c>
      <c r="J126" s="253">
        <v>120</v>
      </c>
      <c r="K126" s="299"/>
    </row>
    <row r="127" spans="2:11" s="1" customFormat="1" ht="15" customHeight="1">
      <c r="B127" s="296"/>
      <c r="C127" s="253" t="s">
        <v>510</v>
      </c>
      <c r="D127" s="253"/>
      <c r="E127" s="253"/>
      <c r="F127" s="274" t="s">
        <v>461</v>
      </c>
      <c r="G127" s="253"/>
      <c r="H127" s="253" t="s">
        <v>511</v>
      </c>
      <c r="I127" s="253" t="s">
        <v>463</v>
      </c>
      <c r="J127" s="253" t="s">
        <v>512</v>
      </c>
      <c r="K127" s="299"/>
    </row>
    <row r="128" spans="2:11" s="1" customFormat="1" ht="15" customHeight="1">
      <c r="B128" s="296"/>
      <c r="C128" s="253" t="s">
        <v>409</v>
      </c>
      <c r="D128" s="253"/>
      <c r="E128" s="253"/>
      <c r="F128" s="274" t="s">
        <v>461</v>
      </c>
      <c r="G128" s="253"/>
      <c r="H128" s="253" t="s">
        <v>513</v>
      </c>
      <c r="I128" s="253" t="s">
        <v>463</v>
      </c>
      <c r="J128" s="253" t="s">
        <v>512</v>
      </c>
      <c r="K128" s="299"/>
    </row>
    <row r="129" spans="2:11" s="1" customFormat="1" ht="15" customHeight="1">
      <c r="B129" s="296"/>
      <c r="C129" s="253" t="s">
        <v>472</v>
      </c>
      <c r="D129" s="253"/>
      <c r="E129" s="253"/>
      <c r="F129" s="274" t="s">
        <v>467</v>
      </c>
      <c r="G129" s="253"/>
      <c r="H129" s="253" t="s">
        <v>473</v>
      </c>
      <c r="I129" s="253" t="s">
        <v>463</v>
      </c>
      <c r="J129" s="253">
        <v>15</v>
      </c>
      <c r="K129" s="299"/>
    </row>
    <row r="130" spans="2:11" s="1" customFormat="1" ht="15" customHeight="1">
      <c r="B130" s="296"/>
      <c r="C130" s="277" t="s">
        <v>474</v>
      </c>
      <c r="D130" s="277"/>
      <c r="E130" s="277"/>
      <c r="F130" s="278" t="s">
        <v>467</v>
      </c>
      <c r="G130" s="277"/>
      <c r="H130" s="277" t="s">
        <v>475</v>
      </c>
      <c r="I130" s="277" t="s">
        <v>463</v>
      </c>
      <c r="J130" s="277">
        <v>15</v>
      </c>
      <c r="K130" s="299"/>
    </row>
    <row r="131" spans="2:11" s="1" customFormat="1" ht="15" customHeight="1">
      <c r="B131" s="296"/>
      <c r="C131" s="277" t="s">
        <v>476</v>
      </c>
      <c r="D131" s="277"/>
      <c r="E131" s="277"/>
      <c r="F131" s="278" t="s">
        <v>467</v>
      </c>
      <c r="G131" s="277"/>
      <c r="H131" s="277" t="s">
        <v>477</v>
      </c>
      <c r="I131" s="277" t="s">
        <v>463</v>
      </c>
      <c r="J131" s="277">
        <v>20</v>
      </c>
      <c r="K131" s="299"/>
    </row>
    <row r="132" spans="2:11" s="1" customFormat="1" ht="15" customHeight="1">
      <c r="B132" s="296"/>
      <c r="C132" s="277" t="s">
        <v>478</v>
      </c>
      <c r="D132" s="277"/>
      <c r="E132" s="277"/>
      <c r="F132" s="278" t="s">
        <v>467</v>
      </c>
      <c r="G132" s="277"/>
      <c r="H132" s="277" t="s">
        <v>479</v>
      </c>
      <c r="I132" s="277" t="s">
        <v>463</v>
      </c>
      <c r="J132" s="277">
        <v>20</v>
      </c>
      <c r="K132" s="299"/>
    </row>
    <row r="133" spans="2:11" s="1" customFormat="1" ht="15" customHeight="1">
      <c r="B133" s="296"/>
      <c r="C133" s="253" t="s">
        <v>466</v>
      </c>
      <c r="D133" s="253"/>
      <c r="E133" s="253"/>
      <c r="F133" s="274" t="s">
        <v>467</v>
      </c>
      <c r="G133" s="253"/>
      <c r="H133" s="253" t="s">
        <v>501</v>
      </c>
      <c r="I133" s="253" t="s">
        <v>463</v>
      </c>
      <c r="J133" s="253">
        <v>50</v>
      </c>
      <c r="K133" s="299"/>
    </row>
    <row r="134" spans="2:11" s="1" customFormat="1" ht="15" customHeight="1">
      <c r="B134" s="296"/>
      <c r="C134" s="253" t="s">
        <v>480</v>
      </c>
      <c r="D134" s="253"/>
      <c r="E134" s="253"/>
      <c r="F134" s="274" t="s">
        <v>467</v>
      </c>
      <c r="G134" s="253"/>
      <c r="H134" s="253" t="s">
        <v>501</v>
      </c>
      <c r="I134" s="253" t="s">
        <v>463</v>
      </c>
      <c r="J134" s="253">
        <v>50</v>
      </c>
      <c r="K134" s="299"/>
    </row>
    <row r="135" spans="2:11" s="1" customFormat="1" ht="15" customHeight="1">
      <c r="B135" s="296"/>
      <c r="C135" s="253" t="s">
        <v>486</v>
      </c>
      <c r="D135" s="253"/>
      <c r="E135" s="253"/>
      <c r="F135" s="274" t="s">
        <v>467</v>
      </c>
      <c r="G135" s="253"/>
      <c r="H135" s="253" t="s">
        <v>501</v>
      </c>
      <c r="I135" s="253" t="s">
        <v>463</v>
      </c>
      <c r="J135" s="253">
        <v>50</v>
      </c>
      <c r="K135" s="299"/>
    </row>
    <row r="136" spans="2:11" s="1" customFormat="1" ht="15" customHeight="1">
      <c r="B136" s="296"/>
      <c r="C136" s="253" t="s">
        <v>488</v>
      </c>
      <c r="D136" s="253"/>
      <c r="E136" s="253"/>
      <c r="F136" s="274" t="s">
        <v>467</v>
      </c>
      <c r="G136" s="253"/>
      <c r="H136" s="253" t="s">
        <v>501</v>
      </c>
      <c r="I136" s="253" t="s">
        <v>463</v>
      </c>
      <c r="J136" s="253">
        <v>50</v>
      </c>
      <c r="K136" s="299"/>
    </row>
    <row r="137" spans="2:11" s="1" customFormat="1" ht="15" customHeight="1">
      <c r="B137" s="296"/>
      <c r="C137" s="253" t="s">
        <v>489</v>
      </c>
      <c r="D137" s="253"/>
      <c r="E137" s="253"/>
      <c r="F137" s="274" t="s">
        <v>467</v>
      </c>
      <c r="G137" s="253"/>
      <c r="H137" s="253" t="s">
        <v>514</v>
      </c>
      <c r="I137" s="253" t="s">
        <v>463</v>
      </c>
      <c r="J137" s="253">
        <v>255</v>
      </c>
      <c r="K137" s="299"/>
    </row>
    <row r="138" spans="2:11" s="1" customFormat="1" ht="15" customHeight="1">
      <c r="B138" s="296"/>
      <c r="C138" s="253" t="s">
        <v>491</v>
      </c>
      <c r="D138" s="253"/>
      <c r="E138" s="253"/>
      <c r="F138" s="274" t="s">
        <v>461</v>
      </c>
      <c r="G138" s="253"/>
      <c r="H138" s="253" t="s">
        <v>515</v>
      </c>
      <c r="I138" s="253" t="s">
        <v>493</v>
      </c>
      <c r="J138" s="253"/>
      <c r="K138" s="299"/>
    </row>
    <row r="139" spans="2:11" s="1" customFormat="1" ht="15" customHeight="1">
      <c r="B139" s="296"/>
      <c r="C139" s="253" t="s">
        <v>494</v>
      </c>
      <c r="D139" s="253"/>
      <c r="E139" s="253"/>
      <c r="F139" s="274" t="s">
        <v>461</v>
      </c>
      <c r="G139" s="253"/>
      <c r="H139" s="253" t="s">
        <v>516</v>
      </c>
      <c r="I139" s="253" t="s">
        <v>496</v>
      </c>
      <c r="J139" s="253"/>
      <c r="K139" s="299"/>
    </row>
    <row r="140" spans="2:11" s="1" customFormat="1" ht="15" customHeight="1">
      <c r="B140" s="296"/>
      <c r="C140" s="253" t="s">
        <v>497</v>
      </c>
      <c r="D140" s="253"/>
      <c r="E140" s="253"/>
      <c r="F140" s="274" t="s">
        <v>461</v>
      </c>
      <c r="G140" s="253"/>
      <c r="H140" s="253" t="s">
        <v>497</v>
      </c>
      <c r="I140" s="253" t="s">
        <v>496</v>
      </c>
      <c r="J140" s="253"/>
      <c r="K140" s="299"/>
    </row>
    <row r="141" spans="2:11" s="1" customFormat="1" ht="15" customHeight="1">
      <c r="B141" s="296"/>
      <c r="C141" s="253" t="s">
        <v>48</v>
      </c>
      <c r="D141" s="253"/>
      <c r="E141" s="253"/>
      <c r="F141" s="274" t="s">
        <v>461</v>
      </c>
      <c r="G141" s="253"/>
      <c r="H141" s="253" t="s">
        <v>517</v>
      </c>
      <c r="I141" s="253" t="s">
        <v>496</v>
      </c>
      <c r="J141" s="253"/>
      <c r="K141" s="299"/>
    </row>
    <row r="142" spans="2:11" s="1" customFormat="1" ht="15" customHeight="1">
      <c r="B142" s="296"/>
      <c r="C142" s="253" t="s">
        <v>518</v>
      </c>
      <c r="D142" s="253"/>
      <c r="E142" s="253"/>
      <c r="F142" s="274" t="s">
        <v>461</v>
      </c>
      <c r="G142" s="253"/>
      <c r="H142" s="253" t="s">
        <v>519</v>
      </c>
      <c r="I142" s="253" t="s">
        <v>496</v>
      </c>
      <c r="J142" s="253"/>
      <c r="K142" s="299"/>
    </row>
    <row r="143" spans="2:11" s="1" customFormat="1" ht="15" customHeight="1">
      <c r="B143" s="300"/>
      <c r="C143" s="301"/>
      <c r="D143" s="301"/>
      <c r="E143" s="301"/>
      <c r="F143" s="301"/>
      <c r="G143" s="301"/>
      <c r="H143" s="301"/>
      <c r="I143" s="301"/>
      <c r="J143" s="301"/>
      <c r="K143" s="302"/>
    </row>
    <row r="144" spans="2:11" s="1" customFormat="1" ht="18.75" customHeight="1">
      <c r="B144" s="287"/>
      <c r="C144" s="287"/>
      <c r="D144" s="287"/>
      <c r="E144" s="287"/>
      <c r="F144" s="288"/>
      <c r="G144" s="287"/>
      <c r="H144" s="287"/>
      <c r="I144" s="287"/>
      <c r="J144" s="287"/>
      <c r="K144" s="287"/>
    </row>
    <row r="145" spans="2:11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pans="2:11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pans="2:11" s="1" customFormat="1" ht="45" customHeight="1">
      <c r="B147" s="264"/>
      <c r="C147" s="372" t="s">
        <v>520</v>
      </c>
      <c r="D147" s="372"/>
      <c r="E147" s="372"/>
      <c r="F147" s="372"/>
      <c r="G147" s="372"/>
      <c r="H147" s="372"/>
      <c r="I147" s="372"/>
      <c r="J147" s="372"/>
      <c r="K147" s="265"/>
    </row>
    <row r="148" spans="2:11" s="1" customFormat="1" ht="17.25" customHeight="1">
      <c r="B148" s="264"/>
      <c r="C148" s="266" t="s">
        <v>455</v>
      </c>
      <c r="D148" s="266"/>
      <c r="E148" s="266"/>
      <c r="F148" s="266" t="s">
        <v>456</v>
      </c>
      <c r="G148" s="267"/>
      <c r="H148" s="266" t="s">
        <v>64</v>
      </c>
      <c r="I148" s="266" t="s">
        <v>67</v>
      </c>
      <c r="J148" s="266" t="s">
        <v>457</v>
      </c>
      <c r="K148" s="265"/>
    </row>
    <row r="149" spans="2:11" s="1" customFormat="1" ht="17.25" customHeight="1">
      <c r="B149" s="264"/>
      <c r="C149" s="268" t="s">
        <v>458</v>
      </c>
      <c r="D149" s="268"/>
      <c r="E149" s="268"/>
      <c r="F149" s="269" t="s">
        <v>459</v>
      </c>
      <c r="G149" s="270"/>
      <c r="H149" s="268"/>
      <c r="I149" s="268"/>
      <c r="J149" s="268" t="s">
        <v>460</v>
      </c>
      <c r="K149" s="265"/>
    </row>
    <row r="150" spans="2:11" s="1" customFormat="1" ht="5.25" customHeight="1">
      <c r="B150" s="276"/>
      <c r="C150" s="271"/>
      <c r="D150" s="271"/>
      <c r="E150" s="271"/>
      <c r="F150" s="271"/>
      <c r="G150" s="272"/>
      <c r="H150" s="271"/>
      <c r="I150" s="271"/>
      <c r="J150" s="271"/>
      <c r="K150" s="299"/>
    </row>
    <row r="151" spans="2:11" s="1" customFormat="1" ht="15" customHeight="1">
      <c r="B151" s="276"/>
      <c r="C151" s="303" t="s">
        <v>464</v>
      </c>
      <c r="D151" s="253"/>
      <c r="E151" s="253"/>
      <c r="F151" s="304" t="s">
        <v>461</v>
      </c>
      <c r="G151" s="253"/>
      <c r="H151" s="303" t="s">
        <v>501</v>
      </c>
      <c r="I151" s="303" t="s">
        <v>463</v>
      </c>
      <c r="J151" s="303">
        <v>120</v>
      </c>
      <c r="K151" s="299"/>
    </row>
    <row r="152" spans="2:11" s="1" customFormat="1" ht="15" customHeight="1">
      <c r="B152" s="276"/>
      <c r="C152" s="303" t="s">
        <v>510</v>
      </c>
      <c r="D152" s="253"/>
      <c r="E152" s="253"/>
      <c r="F152" s="304" t="s">
        <v>461</v>
      </c>
      <c r="G152" s="253"/>
      <c r="H152" s="303" t="s">
        <v>521</v>
      </c>
      <c r="I152" s="303" t="s">
        <v>463</v>
      </c>
      <c r="J152" s="303" t="s">
        <v>512</v>
      </c>
      <c r="K152" s="299"/>
    </row>
    <row r="153" spans="2:11" s="1" customFormat="1" ht="15" customHeight="1">
      <c r="B153" s="276"/>
      <c r="C153" s="303" t="s">
        <v>409</v>
      </c>
      <c r="D153" s="253"/>
      <c r="E153" s="253"/>
      <c r="F153" s="304" t="s">
        <v>461</v>
      </c>
      <c r="G153" s="253"/>
      <c r="H153" s="303" t="s">
        <v>522</v>
      </c>
      <c r="I153" s="303" t="s">
        <v>463</v>
      </c>
      <c r="J153" s="303" t="s">
        <v>512</v>
      </c>
      <c r="K153" s="299"/>
    </row>
    <row r="154" spans="2:11" s="1" customFormat="1" ht="15" customHeight="1">
      <c r="B154" s="276"/>
      <c r="C154" s="303" t="s">
        <v>466</v>
      </c>
      <c r="D154" s="253"/>
      <c r="E154" s="253"/>
      <c r="F154" s="304" t="s">
        <v>467</v>
      </c>
      <c r="G154" s="253"/>
      <c r="H154" s="303" t="s">
        <v>501</v>
      </c>
      <c r="I154" s="303" t="s">
        <v>463</v>
      </c>
      <c r="J154" s="303">
        <v>50</v>
      </c>
      <c r="K154" s="299"/>
    </row>
    <row r="155" spans="2:11" s="1" customFormat="1" ht="15" customHeight="1">
      <c r="B155" s="276"/>
      <c r="C155" s="303" t="s">
        <v>469</v>
      </c>
      <c r="D155" s="253"/>
      <c r="E155" s="253"/>
      <c r="F155" s="304" t="s">
        <v>461</v>
      </c>
      <c r="G155" s="253"/>
      <c r="H155" s="303" t="s">
        <v>501</v>
      </c>
      <c r="I155" s="303" t="s">
        <v>471</v>
      </c>
      <c r="J155" s="303"/>
      <c r="K155" s="299"/>
    </row>
    <row r="156" spans="2:11" s="1" customFormat="1" ht="15" customHeight="1">
      <c r="B156" s="276"/>
      <c r="C156" s="303" t="s">
        <v>480</v>
      </c>
      <c r="D156" s="253"/>
      <c r="E156" s="253"/>
      <c r="F156" s="304" t="s">
        <v>467</v>
      </c>
      <c r="G156" s="253"/>
      <c r="H156" s="303" t="s">
        <v>501</v>
      </c>
      <c r="I156" s="303" t="s">
        <v>463</v>
      </c>
      <c r="J156" s="303">
        <v>50</v>
      </c>
      <c r="K156" s="299"/>
    </row>
    <row r="157" spans="2:11" s="1" customFormat="1" ht="15" customHeight="1">
      <c r="B157" s="276"/>
      <c r="C157" s="303" t="s">
        <v>488</v>
      </c>
      <c r="D157" s="253"/>
      <c r="E157" s="253"/>
      <c r="F157" s="304" t="s">
        <v>467</v>
      </c>
      <c r="G157" s="253"/>
      <c r="H157" s="303" t="s">
        <v>501</v>
      </c>
      <c r="I157" s="303" t="s">
        <v>463</v>
      </c>
      <c r="J157" s="303">
        <v>50</v>
      </c>
      <c r="K157" s="299"/>
    </row>
    <row r="158" spans="2:11" s="1" customFormat="1" ht="15" customHeight="1">
      <c r="B158" s="276"/>
      <c r="C158" s="303" t="s">
        <v>486</v>
      </c>
      <c r="D158" s="253"/>
      <c r="E158" s="253"/>
      <c r="F158" s="304" t="s">
        <v>467</v>
      </c>
      <c r="G158" s="253"/>
      <c r="H158" s="303" t="s">
        <v>501</v>
      </c>
      <c r="I158" s="303" t="s">
        <v>463</v>
      </c>
      <c r="J158" s="303">
        <v>50</v>
      </c>
      <c r="K158" s="299"/>
    </row>
    <row r="159" spans="2:11" s="1" customFormat="1" ht="15" customHeight="1">
      <c r="B159" s="276"/>
      <c r="C159" s="303" t="s">
        <v>100</v>
      </c>
      <c r="D159" s="253"/>
      <c r="E159" s="253"/>
      <c r="F159" s="304" t="s">
        <v>461</v>
      </c>
      <c r="G159" s="253"/>
      <c r="H159" s="303" t="s">
        <v>523</v>
      </c>
      <c r="I159" s="303" t="s">
        <v>463</v>
      </c>
      <c r="J159" s="303" t="s">
        <v>524</v>
      </c>
      <c r="K159" s="299"/>
    </row>
    <row r="160" spans="2:11" s="1" customFormat="1" ht="15" customHeight="1">
      <c r="B160" s="276"/>
      <c r="C160" s="303" t="s">
        <v>525</v>
      </c>
      <c r="D160" s="253"/>
      <c r="E160" s="253"/>
      <c r="F160" s="304" t="s">
        <v>461</v>
      </c>
      <c r="G160" s="253"/>
      <c r="H160" s="303" t="s">
        <v>526</v>
      </c>
      <c r="I160" s="303" t="s">
        <v>496</v>
      </c>
      <c r="J160" s="303"/>
      <c r="K160" s="299"/>
    </row>
    <row r="161" spans="2:11" s="1" customFormat="1" ht="15" customHeight="1">
      <c r="B161" s="305"/>
      <c r="C161" s="285"/>
      <c r="D161" s="285"/>
      <c r="E161" s="285"/>
      <c r="F161" s="285"/>
      <c r="G161" s="285"/>
      <c r="H161" s="285"/>
      <c r="I161" s="285"/>
      <c r="J161" s="285"/>
      <c r="K161" s="306"/>
    </row>
    <row r="162" spans="2:11" s="1" customFormat="1" ht="18.75" customHeight="1">
      <c r="B162" s="287"/>
      <c r="C162" s="297"/>
      <c r="D162" s="297"/>
      <c r="E162" s="297"/>
      <c r="F162" s="307"/>
      <c r="G162" s="297"/>
      <c r="H162" s="297"/>
      <c r="I162" s="297"/>
      <c r="J162" s="297"/>
      <c r="K162" s="287"/>
    </row>
    <row r="163" spans="2:11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pans="2:11" s="1" customFormat="1" ht="7.5" customHeight="1">
      <c r="B164" s="242"/>
      <c r="C164" s="243"/>
      <c r="D164" s="243"/>
      <c r="E164" s="243"/>
      <c r="F164" s="243"/>
      <c r="G164" s="243"/>
      <c r="H164" s="243"/>
      <c r="I164" s="243"/>
      <c r="J164" s="243"/>
      <c r="K164" s="244"/>
    </row>
    <row r="165" spans="2:11" s="1" customFormat="1" ht="45" customHeight="1">
      <c r="B165" s="245"/>
      <c r="C165" s="373" t="s">
        <v>527</v>
      </c>
      <c r="D165" s="373"/>
      <c r="E165" s="373"/>
      <c r="F165" s="373"/>
      <c r="G165" s="373"/>
      <c r="H165" s="373"/>
      <c r="I165" s="373"/>
      <c r="J165" s="373"/>
      <c r="K165" s="246"/>
    </row>
    <row r="166" spans="2:11" s="1" customFormat="1" ht="17.25" customHeight="1">
      <c r="B166" s="245"/>
      <c r="C166" s="266" t="s">
        <v>455</v>
      </c>
      <c r="D166" s="266"/>
      <c r="E166" s="266"/>
      <c r="F166" s="266" t="s">
        <v>456</v>
      </c>
      <c r="G166" s="308"/>
      <c r="H166" s="309" t="s">
        <v>64</v>
      </c>
      <c r="I166" s="309" t="s">
        <v>67</v>
      </c>
      <c r="J166" s="266" t="s">
        <v>457</v>
      </c>
      <c r="K166" s="246"/>
    </row>
    <row r="167" spans="2:11" s="1" customFormat="1" ht="17.25" customHeight="1">
      <c r="B167" s="247"/>
      <c r="C167" s="268" t="s">
        <v>458</v>
      </c>
      <c r="D167" s="268"/>
      <c r="E167" s="268"/>
      <c r="F167" s="269" t="s">
        <v>459</v>
      </c>
      <c r="G167" s="310"/>
      <c r="H167" s="311"/>
      <c r="I167" s="311"/>
      <c r="J167" s="268" t="s">
        <v>460</v>
      </c>
      <c r="K167" s="248"/>
    </row>
    <row r="168" spans="2:11" s="1" customFormat="1" ht="5.25" customHeight="1">
      <c r="B168" s="276"/>
      <c r="C168" s="271"/>
      <c r="D168" s="271"/>
      <c r="E168" s="271"/>
      <c r="F168" s="271"/>
      <c r="G168" s="272"/>
      <c r="H168" s="271"/>
      <c r="I168" s="271"/>
      <c r="J168" s="271"/>
      <c r="K168" s="299"/>
    </row>
    <row r="169" spans="2:11" s="1" customFormat="1" ht="15" customHeight="1">
      <c r="B169" s="276"/>
      <c r="C169" s="253" t="s">
        <v>464</v>
      </c>
      <c r="D169" s="253"/>
      <c r="E169" s="253"/>
      <c r="F169" s="274" t="s">
        <v>461</v>
      </c>
      <c r="G169" s="253"/>
      <c r="H169" s="253" t="s">
        <v>501</v>
      </c>
      <c r="I169" s="253" t="s">
        <v>463</v>
      </c>
      <c r="J169" s="253">
        <v>120</v>
      </c>
      <c r="K169" s="299"/>
    </row>
    <row r="170" spans="2:11" s="1" customFormat="1" ht="15" customHeight="1">
      <c r="B170" s="276"/>
      <c r="C170" s="253" t="s">
        <v>510</v>
      </c>
      <c r="D170" s="253"/>
      <c r="E170" s="253"/>
      <c r="F170" s="274" t="s">
        <v>461</v>
      </c>
      <c r="G170" s="253"/>
      <c r="H170" s="253" t="s">
        <v>511</v>
      </c>
      <c r="I170" s="253" t="s">
        <v>463</v>
      </c>
      <c r="J170" s="253" t="s">
        <v>512</v>
      </c>
      <c r="K170" s="299"/>
    </row>
    <row r="171" spans="2:11" s="1" customFormat="1" ht="15" customHeight="1">
      <c r="B171" s="276"/>
      <c r="C171" s="253" t="s">
        <v>409</v>
      </c>
      <c r="D171" s="253"/>
      <c r="E171" s="253"/>
      <c r="F171" s="274" t="s">
        <v>461</v>
      </c>
      <c r="G171" s="253"/>
      <c r="H171" s="253" t="s">
        <v>528</v>
      </c>
      <c r="I171" s="253" t="s">
        <v>463</v>
      </c>
      <c r="J171" s="253" t="s">
        <v>512</v>
      </c>
      <c r="K171" s="299"/>
    </row>
    <row r="172" spans="2:11" s="1" customFormat="1" ht="15" customHeight="1">
      <c r="B172" s="276"/>
      <c r="C172" s="253" t="s">
        <v>466</v>
      </c>
      <c r="D172" s="253"/>
      <c r="E172" s="253"/>
      <c r="F172" s="274" t="s">
        <v>467</v>
      </c>
      <c r="G172" s="253"/>
      <c r="H172" s="253" t="s">
        <v>528</v>
      </c>
      <c r="I172" s="253" t="s">
        <v>463</v>
      </c>
      <c r="J172" s="253">
        <v>50</v>
      </c>
      <c r="K172" s="299"/>
    </row>
    <row r="173" spans="2:11" s="1" customFormat="1" ht="15" customHeight="1">
      <c r="B173" s="276"/>
      <c r="C173" s="253" t="s">
        <v>469</v>
      </c>
      <c r="D173" s="253"/>
      <c r="E173" s="253"/>
      <c r="F173" s="274" t="s">
        <v>461</v>
      </c>
      <c r="G173" s="253"/>
      <c r="H173" s="253" t="s">
        <v>528</v>
      </c>
      <c r="I173" s="253" t="s">
        <v>471</v>
      </c>
      <c r="J173" s="253"/>
      <c r="K173" s="299"/>
    </row>
    <row r="174" spans="2:11" s="1" customFormat="1" ht="15" customHeight="1">
      <c r="B174" s="276"/>
      <c r="C174" s="253" t="s">
        <v>480</v>
      </c>
      <c r="D174" s="253"/>
      <c r="E174" s="253"/>
      <c r="F174" s="274" t="s">
        <v>467</v>
      </c>
      <c r="G174" s="253"/>
      <c r="H174" s="253" t="s">
        <v>528</v>
      </c>
      <c r="I174" s="253" t="s">
        <v>463</v>
      </c>
      <c r="J174" s="253">
        <v>50</v>
      </c>
      <c r="K174" s="299"/>
    </row>
    <row r="175" spans="2:11" s="1" customFormat="1" ht="15" customHeight="1">
      <c r="B175" s="276"/>
      <c r="C175" s="253" t="s">
        <v>488</v>
      </c>
      <c r="D175" s="253"/>
      <c r="E175" s="253"/>
      <c r="F175" s="274" t="s">
        <v>467</v>
      </c>
      <c r="G175" s="253"/>
      <c r="H175" s="253" t="s">
        <v>528</v>
      </c>
      <c r="I175" s="253" t="s">
        <v>463</v>
      </c>
      <c r="J175" s="253">
        <v>50</v>
      </c>
      <c r="K175" s="299"/>
    </row>
    <row r="176" spans="2:11" s="1" customFormat="1" ht="15" customHeight="1">
      <c r="B176" s="276"/>
      <c r="C176" s="253" t="s">
        <v>486</v>
      </c>
      <c r="D176" s="253"/>
      <c r="E176" s="253"/>
      <c r="F176" s="274" t="s">
        <v>467</v>
      </c>
      <c r="G176" s="253"/>
      <c r="H176" s="253" t="s">
        <v>528</v>
      </c>
      <c r="I176" s="253" t="s">
        <v>463</v>
      </c>
      <c r="J176" s="253">
        <v>50</v>
      </c>
      <c r="K176" s="299"/>
    </row>
    <row r="177" spans="2:11" s="1" customFormat="1" ht="15" customHeight="1">
      <c r="B177" s="276"/>
      <c r="C177" s="253" t="s">
        <v>112</v>
      </c>
      <c r="D177" s="253"/>
      <c r="E177" s="253"/>
      <c r="F177" s="274" t="s">
        <v>461</v>
      </c>
      <c r="G177" s="253"/>
      <c r="H177" s="253" t="s">
        <v>529</v>
      </c>
      <c r="I177" s="253" t="s">
        <v>530</v>
      </c>
      <c r="J177" s="253"/>
      <c r="K177" s="299"/>
    </row>
    <row r="178" spans="2:11" s="1" customFormat="1" ht="15" customHeight="1">
      <c r="B178" s="276"/>
      <c r="C178" s="253" t="s">
        <v>67</v>
      </c>
      <c r="D178" s="253"/>
      <c r="E178" s="253"/>
      <c r="F178" s="274" t="s">
        <v>461</v>
      </c>
      <c r="G178" s="253"/>
      <c r="H178" s="253" t="s">
        <v>531</v>
      </c>
      <c r="I178" s="253" t="s">
        <v>532</v>
      </c>
      <c r="J178" s="253">
        <v>1</v>
      </c>
      <c r="K178" s="299"/>
    </row>
    <row r="179" spans="2:11" s="1" customFormat="1" ht="15" customHeight="1">
      <c r="B179" s="276"/>
      <c r="C179" s="253" t="s">
        <v>63</v>
      </c>
      <c r="D179" s="253"/>
      <c r="E179" s="253"/>
      <c r="F179" s="274" t="s">
        <v>461</v>
      </c>
      <c r="G179" s="253"/>
      <c r="H179" s="253" t="s">
        <v>533</v>
      </c>
      <c r="I179" s="253" t="s">
        <v>463</v>
      </c>
      <c r="J179" s="253">
        <v>20</v>
      </c>
      <c r="K179" s="299"/>
    </row>
    <row r="180" spans="2:11" s="1" customFormat="1" ht="15" customHeight="1">
      <c r="B180" s="276"/>
      <c r="C180" s="253" t="s">
        <v>64</v>
      </c>
      <c r="D180" s="253"/>
      <c r="E180" s="253"/>
      <c r="F180" s="274" t="s">
        <v>461</v>
      </c>
      <c r="G180" s="253"/>
      <c r="H180" s="253" t="s">
        <v>534</v>
      </c>
      <c r="I180" s="253" t="s">
        <v>463</v>
      </c>
      <c r="J180" s="253">
        <v>255</v>
      </c>
      <c r="K180" s="299"/>
    </row>
    <row r="181" spans="2:11" s="1" customFormat="1" ht="15" customHeight="1">
      <c r="B181" s="276"/>
      <c r="C181" s="253" t="s">
        <v>113</v>
      </c>
      <c r="D181" s="253"/>
      <c r="E181" s="253"/>
      <c r="F181" s="274" t="s">
        <v>461</v>
      </c>
      <c r="G181" s="253"/>
      <c r="H181" s="253" t="s">
        <v>425</v>
      </c>
      <c r="I181" s="253" t="s">
        <v>463</v>
      </c>
      <c r="J181" s="253">
        <v>10</v>
      </c>
      <c r="K181" s="299"/>
    </row>
    <row r="182" spans="2:11" s="1" customFormat="1" ht="15" customHeight="1">
      <c r="B182" s="276"/>
      <c r="C182" s="253" t="s">
        <v>114</v>
      </c>
      <c r="D182" s="253"/>
      <c r="E182" s="253"/>
      <c r="F182" s="274" t="s">
        <v>461</v>
      </c>
      <c r="G182" s="253"/>
      <c r="H182" s="253" t="s">
        <v>535</v>
      </c>
      <c r="I182" s="253" t="s">
        <v>496</v>
      </c>
      <c r="J182" s="253"/>
      <c r="K182" s="299"/>
    </row>
    <row r="183" spans="2:11" s="1" customFormat="1" ht="15" customHeight="1">
      <c r="B183" s="276"/>
      <c r="C183" s="253" t="s">
        <v>536</v>
      </c>
      <c r="D183" s="253"/>
      <c r="E183" s="253"/>
      <c r="F183" s="274" t="s">
        <v>461</v>
      </c>
      <c r="G183" s="253"/>
      <c r="H183" s="253" t="s">
        <v>537</v>
      </c>
      <c r="I183" s="253" t="s">
        <v>496</v>
      </c>
      <c r="J183" s="253"/>
      <c r="K183" s="299"/>
    </row>
    <row r="184" spans="2:11" s="1" customFormat="1" ht="15" customHeight="1">
      <c r="B184" s="276"/>
      <c r="C184" s="253" t="s">
        <v>525</v>
      </c>
      <c r="D184" s="253"/>
      <c r="E184" s="253"/>
      <c r="F184" s="274" t="s">
        <v>461</v>
      </c>
      <c r="G184" s="253"/>
      <c r="H184" s="253" t="s">
        <v>538</v>
      </c>
      <c r="I184" s="253" t="s">
        <v>496</v>
      </c>
      <c r="J184" s="253"/>
      <c r="K184" s="299"/>
    </row>
    <row r="185" spans="2:11" s="1" customFormat="1" ht="15" customHeight="1">
      <c r="B185" s="276"/>
      <c r="C185" s="253" t="s">
        <v>116</v>
      </c>
      <c r="D185" s="253"/>
      <c r="E185" s="253"/>
      <c r="F185" s="274" t="s">
        <v>467</v>
      </c>
      <c r="G185" s="253"/>
      <c r="H185" s="253" t="s">
        <v>539</v>
      </c>
      <c r="I185" s="253" t="s">
        <v>463</v>
      </c>
      <c r="J185" s="253">
        <v>50</v>
      </c>
      <c r="K185" s="299"/>
    </row>
    <row r="186" spans="2:11" s="1" customFormat="1" ht="15" customHeight="1">
      <c r="B186" s="276"/>
      <c r="C186" s="253" t="s">
        <v>540</v>
      </c>
      <c r="D186" s="253"/>
      <c r="E186" s="253"/>
      <c r="F186" s="274" t="s">
        <v>467</v>
      </c>
      <c r="G186" s="253"/>
      <c r="H186" s="253" t="s">
        <v>541</v>
      </c>
      <c r="I186" s="253" t="s">
        <v>542</v>
      </c>
      <c r="J186" s="253"/>
      <c r="K186" s="299"/>
    </row>
    <row r="187" spans="2:11" s="1" customFormat="1" ht="15" customHeight="1">
      <c r="B187" s="276"/>
      <c r="C187" s="253" t="s">
        <v>543</v>
      </c>
      <c r="D187" s="253"/>
      <c r="E187" s="253"/>
      <c r="F187" s="274" t="s">
        <v>467</v>
      </c>
      <c r="G187" s="253"/>
      <c r="H187" s="253" t="s">
        <v>544</v>
      </c>
      <c r="I187" s="253" t="s">
        <v>542</v>
      </c>
      <c r="J187" s="253"/>
      <c r="K187" s="299"/>
    </row>
    <row r="188" spans="2:11" s="1" customFormat="1" ht="15" customHeight="1">
      <c r="B188" s="276"/>
      <c r="C188" s="253" t="s">
        <v>545</v>
      </c>
      <c r="D188" s="253"/>
      <c r="E188" s="253"/>
      <c r="F188" s="274" t="s">
        <v>467</v>
      </c>
      <c r="G188" s="253"/>
      <c r="H188" s="253" t="s">
        <v>546</v>
      </c>
      <c r="I188" s="253" t="s">
        <v>542</v>
      </c>
      <c r="J188" s="253"/>
      <c r="K188" s="299"/>
    </row>
    <row r="189" spans="2:11" s="1" customFormat="1" ht="15" customHeight="1">
      <c r="B189" s="276"/>
      <c r="C189" s="312" t="s">
        <v>547</v>
      </c>
      <c r="D189" s="253"/>
      <c r="E189" s="253"/>
      <c r="F189" s="274" t="s">
        <v>467</v>
      </c>
      <c r="G189" s="253"/>
      <c r="H189" s="253" t="s">
        <v>548</v>
      </c>
      <c r="I189" s="253" t="s">
        <v>549</v>
      </c>
      <c r="J189" s="313" t="s">
        <v>550</v>
      </c>
      <c r="K189" s="299"/>
    </row>
    <row r="190" spans="2:11" s="1" customFormat="1" ht="15" customHeight="1">
      <c r="B190" s="276"/>
      <c r="C190" s="312" t="s">
        <v>52</v>
      </c>
      <c r="D190" s="253"/>
      <c r="E190" s="253"/>
      <c r="F190" s="274" t="s">
        <v>461</v>
      </c>
      <c r="G190" s="253"/>
      <c r="H190" s="250" t="s">
        <v>551</v>
      </c>
      <c r="I190" s="253" t="s">
        <v>552</v>
      </c>
      <c r="J190" s="253"/>
      <c r="K190" s="299"/>
    </row>
    <row r="191" spans="2:11" s="1" customFormat="1" ht="15" customHeight="1">
      <c r="B191" s="276"/>
      <c r="C191" s="312" t="s">
        <v>553</v>
      </c>
      <c r="D191" s="253"/>
      <c r="E191" s="253"/>
      <c r="F191" s="274" t="s">
        <v>461</v>
      </c>
      <c r="G191" s="253"/>
      <c r="H191" s="253" t="s">
        <v>554</v>
      </c>
      <c r="I191" s="253" t="s">
        <v>496</v>
      </c>
      <c r="J191" s="253"/>
      <c r="K191" s="299"/>
    </row>
    <row r="192" spans="2:11" s="1" customFormat="1" ht="15" customHeight="1">
      <c r="B192" s="276"/>
      <c r="C192" s="312" t="s">
        <v>555</v>
      </c>
      <c r="D192" s="253"/>
      <c r="E192" s="253"/>
      <c r="F192" s="274" t="s">
        <v>461</v>
      </c>
      <c r="G192" s="253"/>
      <c r="H192" s="253" t="s">
        <v>556</v>
      </c>
      <c r="I192" s="253" t="s">
        <v>496</v>
      </c>
      <c r="J192" s="253"/>
      <c r="K192" s="299"/>
    </row>
    <row r="193" spans="2:11" s="1" customFormat="1" ht="15" customHeight="1">
      <c r="B193" s="276"/>
      <c r="C193" s="312" t="s">
        <v>557</v>
      </c>
      <c r="D193" s="253"/>
      <c r="E193" s="253"/>
      <c r="F193" s="274" t="s">
        <v>467</v>
      </c>
      <c r="G193" s="253"/>
      <c r="H193" s="253" t="s">
        <v>558</v>
      </c>
      <c r="I193" s="253" t="s">
        <v>496</v>
      </c>
      <c r="J193" s="253"/>
      <c r="K193" s="299"/>
    </row>
    <row r="194" spans="2:11" s="1" customFormat="1" ht="15" customHeight="1">
      <c r="B194" s="305"/>
      <c r="C194" s="314"/>
      <c r="D194" s="285"/>
      <c r="E194" s="285"/>
      <c r="F194" s="285"/>
      <c r="G194" s="285"/>
      <c r="H194" s="285"/>
      <c r="I194" s="285"/>
      <c r="J194" s="285"/>
      <c r="K194" s="306"/>
    </row>
    <row r="195" spans="2:11" s="1" customFormat="1" ht="18.75" customHeight="1">
      <c r="B195" s="287"/>
      <c r="C195" s="297"/>
      <c r="D195" s="297"/>
      <c r="E195" s="297"/>
      <c r="F195" s="307"/>
      <c r="G195" s="297"/>
      <c r="H195" s="297"/>
      <c r="I195" s="297"/>
      <c r="J195" s="297"/>
      <c r="K195" s="287"/>
    </row>
    <row r="196" spans="2:11" s="1" customFormat="1" ht="18.75" customHeight="1">
      <c r="B196" s="287"/>
      <c r="C196" s="297"/>
      <c r="D196" s="297"/>
      <c r="E196" s="297"/>
      <c r="F196" s="307"/>
      <c r="G196" s="297"/>
      <c r="H196" s="297"/>
      <c r="I196" s="297"/>
      <c r="J196" s="297"/>
      <c r="K196" s="287"/>
    </row>
    <row r="197" spans="2:11" s="1" customFormat="1" ht="18.75" customHeight="1">
      <c r="B197" s="260"/>
      <c r="C197" s="260"/>
      <c r="D197" s="260"/>
      <c r="E197" s="260"/>
      <c r="F197" s="260"/>
      <c r="G197" s="260"/>
      <c r="H197" s="260"/>
      <c r="I197" s="260"/>
      <c r="J197" s="260"/>
      <c r="K197" s="260"/>
    </row>
    <row r="198" spans="2:11" s="1" customFormat="1" ht="13.5">
      <c r="B198" s="242"/>
      <c r="C198" s="243"/>
      <c r="D198" s="243"/>
      <c r="E198" s="243"/>
      <c r="F198" s="243"/>
      <c r="G198" s="243"/>
      <c r="H198" s="243"/>
      <c r="I198" s="243"/>
      <c r="J198" s="243"/>
      <c r="K198" s="244"/>
    </row>
    <row r="199" spans="2:11" s="1" customFormat="1" ht="21">
      <c r="B199" s="245"/>
      <c r="C199" s="373" t="s">
        <v>559</v>
      </c>
      <c r="D199" s="373"/>
      <c r="E199" s="373"/>
      <c r="F199" s="373"/>
      <c r="G199" s="373"/>
      <c r="H199" s="373"/>
      <c r="I199" s="373"/>
      <c r="J199" s="373"/>
      <c r="K199" s="246"/>
    </row>
    <row r="200" spans="2:11" s="1" customFormat="1" ht="25.5" customHeight="1">
      <c r="B200" s="245"/>
      <c r="C200" s="315" t="s">
        <v>560</v>
      </c>
      <c r="D200" s="315"/>
      <c r="E200" s="315"/>
      <c r="F200" s="315" t="s">
        <v>561</v>
      </c>
      <c r="G200" s="316"/>
      <c r="H200" s="374" t="s">
        <v>562</v>
      </c>
      <c r="I200" s="374"/>
      <c r="J200" s="374"/>
      <c r="K200" s="246"/>
    </row>
    <row r="201" spans="2:11" s="1" customFormat="1" ht="5.25" customHeight="1">
      <c r="B201" s="276"/>
      <c r="C201" s="271"/>
      <c r="D201" s="271"/>
      <c r="E201" s="271"/>
      <c r="F201" s="271"/>
      <c r="G201" s="297"/>
      <c r="H201" s="271"/>
      <c r="I201" s="271"/>
      <c r="J201" s="271"/>
      <c r="K201" s="299"/>
    </row>
    <row r="202" spans="2:11" s="1" customFormat="1" ht="15" customHeight="1">
      <c r="B202" s="276"/>
      <c r="C202" s="253" t="s">
        <v>552</v>
      </c>
      <c r="D202" s="253"/>
      <c r="E202" s="253"/>
      <c r="F202" s="274" t="s">
        <v>53</v>
      </c>
      <c r="G202" s="253"/>
      <c r="H202" s="375" t="s">
        <v>563</v>
      </c>
      <c r="I202" s="375"/>
      <c r="J202" s="375"/>
      <c r="K202" s="299"/>
    </row>
    <row r="203" spans="2:11" s="1" customFormat="1" ht="15" customHeight="1">
      <c r="B203" s="276"/>
      <c r="C203" s="253"/>
      <c r="D203" s="253"/>
      <c r="E203" s="253"/>
      <c r="F203" s="274" t="s">
        <v>54</v>
      </c>
      <c r="G203" s="253"/>
      <c r="H203" s="375" t="s">
        <v>564</v>
      </c>
      <c r="I203" s="375"/>
      <c r="J203" s="375"/>
      <c r="K203" s="299"/>
    </row>
    <row r="204" spans="2:11" s="1" customFormat="1" ht="15" customHeight="1">
      <c r="B204" s="276"/>
      <c r="C204" s="253"/>
      <c r="D204" s="253"/>
      <c r="E204" s="253"/>
      <c r="F204" s="274" t="s">
        <v>57</v>
      </c>
      <c r="G204" s="253"/>
      <c r="H204" s="375" t="s">
        <v>565</v>
      </c>
      <c r="I204" s="375"/>
      <c r="J204" s="375"/>
      <c r="K204" s="299"/>
    </row>
    <row r="205" spans="2:11" s="1" customFormat="1" ht="15" customHeight="1">
      <c r="B205" s="276"/>
      <c r="C205" s="253"/>
      <c r="D205" s="253"/>
      <c r="E205" s="253"/>
      <c r="F205" s="274" t="s">
        <v>55</v>
      </c>
      <c r="G205" s="253"/>
      <c r="H205" s="375" t="s">
        <v>566</v>
      </c>
      <c r="I205" s="375"/>
      <c r="J205" s="375"/>
      <c r="K205" s="299"/>
    </row>
    <row r="206" spans="2:11" s="1" customFormat="1" ht="15" customHeight="1">
      <c r="B206" s="276"/>
      <c r="C206" s="253"/>
      <c r="D206" s="253"/>
      <c r="E206" s="253"/>
      <c r="F206" s="274" t="s">
        <v>56</v>
      </c>
      <c r="G206" s="253"/>
      <c r="H206" s="375" t="s">
        <v>567</v>
      </c>
      <c r="I206" s="375"/>
      <c r="J206" s="375"/>
      <c r="K206" s="299"/>
    </row>
    <row r="207" spans="2:11" s="1" customFormat="1" ht="15" customHeight="1">
      <c r="B207" s="276"/>
      <c r="C207" s="253"/>
      <c r="D207" s="253"/>
      <c r="E207" s="253"/>
      <c r="F207" s="274"/>
      <c r="G207" s="253"/>
      <c r="H207" s="253"/>
      <c r="I207" s="253"/>
      <c r="J207" s="253"/>
      <c r="K207" s="299"/>
    </row>
    <row r="208" spans="2:11" s="1" customFormat="1" ht="15" customHeight="1">
      <c r="B208" s="276"/>
      <c r="C208" s="253" t="s">
        <v>508</v>
      </c>
      <c r="D208" s="253"/>
      <c r="E208" s="253"/>
      <c r="F208" s="274" t="s">
        <v>89</v>
      </c>
      <c r="G208" s="253"/>
      <c r="H208" s="375" t="s">
        <v>568</v>
      </c>
      <c r="I208" s="375"/>
      <c r="J208" s="375"/>
      <c r="K208" s="299"/>
    </row>
    <row r="209" spans="2:11" s="1" customFormat="1" ht="15" customHeight="1">
      <c r="B209" s="276"/>
      <c r="C209" s="253"/>
      <c r="D209" s="253"/>
      <c r="E209" s="253"/>
      <c r="F209" s="274" t="s">
        <v>403</v>
      </c>
      <c r="G209" s="253"/>
      <c r="H209" s="375" t="s">
        <v>404</v>
      </c>
      <c r="I209" s="375"/>
      <c r="J209" s="375"/>
      <c r="K209" s="299"/>
    </row>
    <row r="210" spans="2:11" s="1" customFormat="1" ht="15" customHeight="1">
      <c r="B210" s="276"/>
      <c r="C210" s="253"/>
      <c r="D210" s="253"/>
      <c r="E210" s="253"/>
      <c r="F210" s="274" t="s">
        <v>401</v>
      </c>
      <c r="G210" s="253"/>
      <c r="H210" s="375" t="s">
        <v>569</v>
      </c>
      <c r="I210" s="375"/>
      <c r="J210" s="375"/>
      <c r="K210" s="299"/>
    </row>
    <row r="211" spans="2:11" s="1" customFormat="1" ht="15" customHeight="1">
      <c r="B211" s="317"/>
      <c r="C211" s="253"/>
      <c r="D211" s="253"/>
      <c r="E211" s="253"/>
      <c r="F211" s="274" t="s">
        <v>405</v>
      </c>
      <c r="G211" s="312"/>
      <c r="H211" s="376" t="s">
        <v>406</v>
      </c>
      <c r="I211" s="376"/>
      <c r="J211" s="376"/>
      <c r="K211" s="318"/>
    </row>
    <row r="212" spans="2:11" s="1" customFormat="1" ht="15" customHeight="1">
      <c r="B212" s="317"/>
      <c r="C212" s="253"/>
      <c r="D212" s="253"/>
      <c r="E212" s="253"/>
      <c r="F212" s="274" t="s">
        <v>407</v>
      </c>
      <c r="G212" s="312"/>
      <c r="H212" s="376" t="s">
        <v>570</v>
      </c>
      <c r="I212" s="376"/>
      <c r="J212" s="376"/>
      <c r="K212" s="318"/>
    </row>
    <row r="213" spans="2:11" s="1" customFormat="1" ht="15" customHeight="1">
      <c r="B213" s="317"/>
      <c r="C213" s="253"/>
      <c r="D213" s="253"/>
      <c r="E213" s="253"/>
      <c r="F213" s="274"/>
      <c r="G213" s="312"/>
      <c r="H213" s="303"/>
      <c r="I213" s="303"/>
      <c r="J213" s="303"/>
      <c r="K213" s="318"/>
    </row>
    <row r="214" spans="2:11" s="1" customFormat="1" ht="15" customHeight="1">
      <c r="B214" s="317"/>
      <c r="C214" s="253" t="s">
        <v>532</v>
      </c>
      <c r="D214" s="253"/>
      <c r="E214" s="253"/>
      <c r="F214" s="274">
        <v>1</v>
      </c>
      <c r="G214" s="312"/>
      <c r="H214" s="376" t="s">
        <v>571</v>
      </c>
      <c r="I214" s="376"/>
      <c r="J214" s="376"/>
      <c r="K214" s="318"/>
    </row>
    <row r="215" spans="2:11" s="1" customFormat="1" ht="15" customHeight="1">
      <c r="B215" s="317"/>
      <c r="C215" s="253"/>
      <c r="D215" s="253"/>
      <c r="E215" s="253"/>
      <c r="F215" s="274">
        <v>2</v>
      </c>
      <c r="G215" s="312"/>
      <c r="H215" s="376" t="s">
        <v>572</v>
      </c>
      <c r="I215" s="376"/>
      <c r="J215" s="376"/>
      <c r="K215" s="318"/>
    </row>
    <row r="216" spans="2:11" s="1" customFormat="1" ht="15" customHeight="1">
      <c r="B216" s="317"/>
      <c r="C216" s="253"/>
      <c r="D216" s="253"/>
      <c r="E216" s="253"/>
      <c r="F216" s="274">
        <v>3</v>
      </c>
      <c r="G216" s="312"/>
      <c r="H216" s="376" t="s">
        <v>573</v>
      </c>
      <c r="I216" s="376"/>
      <c r="J216" s="376"/>
      <c r="K216" s="318"/>
    </row>
    <row r="217" spans="2:11" s="1" customFormat="1" ht="15" customHeight="1">
      <c r="B217" s="317"/>
      <c r="C217" s="253"/>
      <c r="D217" s="253"/>
      <c r="E217" s="253"/>
      <c r="F217" s="274">
        <v>4</v>
      </c>
      <c r="G217" s="312"/>
      <c r="H217" s="376" t="s">
        <v>574</v>
      </c>
      <c r="I217" s="376"/>
      <c r="J217" s="376"/>
      <c r="K217" s="318"/>
    </row>
    <row r="218" spans="2:11" s="1" customFormat="1" ht="12.75" customHeight="1">
      <c r="B218" s="319"/>
      <c r="C218" s="320"/>
      <c r="D218" s="320"/>
      <c r="E218" s="320"/>
      <c r="F218" s="320"/>
      <c r="G218" s="320"/>
      <c r="H218" s="320"/>
      <c r="I218" s="320"/>
      <c r="J218" s="320"/>
      <c r="K218" s="32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D1.05 - Zpevněné plochy U...</vt:lpstr>
      <vt:lpstr>VORN - Vedlejší a ostatní...</vt:lpstr>
      <vt:lpstr>Pokyny pro vyplnění</vt:lpstr>
      <vt:lpstr>'D1.05 - Zpevněné plochy U...'!Názvy_tisku</vt:lpstr>
      <vt:lpstr>'Rekapitulace stavby'!Názvy_tisku</vt:lpstr>
      <vt:lpstr>'VORN - Vedlejší a ostatní...'!Názvy_tisku</vt:lpstr>
      <vt:lpstr>'D1.05 - Zpevněné plochy U...'!Oblast_tisku</vt:lpstr>
      <vt:lpstr>'Pokyny pro vyplnění'!Oblast_tisku</vt:lpstr>
      <vt:lpstr>'Rekapitulace stavby'!Oblast_tisku</vt:lpstr>
      <vt:lpstr>'VORN - Vedlejší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František Příhoda - STORING spol. s r.o.</dc:creator>
  <cp:lastModifiedBy>Ing. František Příhoda - STORING spol. s r.o.</cp:lastModifiedBy>
  <cp:lastPrinted>2021-08-06T10:08:14Z</cp:lastPrinted>
  <dcterms:created xsi:type="dcterms:W3CDTF">2021-08-06T10:05:24Z</dcterms:created>
  <dcterms:modified xsi:type="dcterms:W3CDTF">2021-08-06T10:08:15Z</dcterms:modified>
</cp:coreProperties>
</file>